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-校友服務中心\8-校務資訊\主管交辦事項\秘書室雪瑜姐\校務資訊公開專區-(2)近3年畢業生流向與校友表現-請系統組得榮組長公告\"/>
    </mc:Choice>
  </mc:AlternateContent>
  <bookViews>
    <workbookView xWindow="0" yWindow="0" windowWidth="28785" windowHeight="4650" tabRatio="878"/>
  </bookViews>
  <sheets>
    <sheet name="112學年總表" sheetId="22" r:id="rId1"/>
    <sheet name="碩士" sheetId="3" r:id="rId2"/>
    <sheet name="學士" sheetId="4" r:id="rId3"/>
    <sheet name="電子系" sheetId="5" r:id="rId4"/>
    <sheet name="電機系(所)" sheetId="6" r:id="rId5"/>
    <sheet name="資訊系" sheetId="7" r:id="rId6"/>
    <sheet name="機械系(所)" sheetId="8" r:id="rId7"/>
    <sheet name="營空系(所)" sheetId="9" r:id="rId8"/>
    <sheet name="能空系" sheetId="10" r:id="rId9"/>
    <sheet name="產經所" sheetId="11" r:id="rId10"/>
    <sheet name="企管系" sheetId="12" r:id="rId11"/>
    <sheet name="觀光系" sheetId="14" r:id="rId12"/>
    <sheet name="休管系" sheetId="15" r:id="rId13"/>
    <sheet name="應英系" sheetId="16" r:id="rId14"/>
    <sheet name="餐旅系" sheetId="17" r:id="rId15"/>
    <sheet name="表藝系" sheetId="18" r:id="rId16"/>
    <sheet name="數媒系" sheetId="19" r:id="rId17"/>
    <sheet name="室設系" sheetId="20" r:id="rId18"/>
    <sheet name="創設系" sheetId="21" r:id="rId19"/>
    <sheet name="遊戲系" sheetId="2" r:id="rId20"/>
  </sheets>
  <definedNames>
    <definedName name="_xlnm._FilterDatabase" localSheetId="0" hidden="1">'112學年總表'!#REF!</definedName>
    <definedName name="_xlnm._FilterDatabase" localSheetId="10" hidden="1">企管系!#REF!</definedName>
    <definedName name="_xlnm._FilterDatabase" localSheetId="12" hidden="1">休管系!#REF!</definedName>
    <definedName name="_xlnm._FilterDatabase" localSheetId="15" hidden="1">表藝系!#REF!</definedName>
    <definedName name="_xlnm._FilterDatabase" localSheetId="17" hidden="1">室設系!#REF!</definedName>
    <definedName name="_xlnm._FilterDatabase" localSheetId="8" hidden="1">能空系!#REF!</definedName>
    <definedName name="_xlnm._FilterDatabase" localSheetId="9" hidden="1">產經所!#REF!</definedName>
    <definedName name="_xlnm._FilterDatabase" localSheetId="18" hidden="1">創設系!#REF!</definedName>
    <definedName name="_xlnm._FilterDatabase" localSheetId="5" hidden="1">資訊系!#REF!</definedName>
    <definedName name="_xlnm._FilterDatabase" localSheetId="19" hidden="1">遊戲系!#REF!</definedName>
    <definedName name="_xlnm._FilterDatabase" localSheetId="3" hidden="1">電子系!#REF!</definedName>
    <definedName name="_xlnm._FilterDatabase" localSheetId="4" hidden="1">'電機系(所)'!#REF!</definedName>
    <definedName name="_xlnm._FilterDatabase" localSheetId="1" hidden="1">碩士!#REF!</definedName>
    <definedName name="_xlnm._FilterDatabase" localSheetId="16" hidden="1">數媒系!#REF!</definedName>
    <definedName name="_xlnm._FilterDatabase" localSheetId="2" hidden="1">學士!#REF!</definedName>
    <definedName name="_xlnm._FilterDatabase" localSheetId="6" hidden="1">'機械系(所)'!#REF!</definedName>
    <definedName name="_xlnm._FilterDatabase" localSheetId="14" hidden="1">餐旅系!#REF!</definedName>
    <definedName name="_xlnm._FilterDatabase" localSheetId="13" hidden="1">應英系!#REF!</definedName>
    <definedName name="_xlnm._FilterDatabase" localSheetId="7" hidden="1">'營空系(所)'!#REF!</definedName>
    <definedName name="_xlnm._FilterDatabase" localSheetId="11" hidden="1">觀光系!#REF!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" l="1"/>
  <c r="E37" i="2" s="1"/>
  <c r="J27" i="2"/>
  <c r="H31" i="2" s="1"/>
  <c r="I21" i="2"/>
  <c r="I19" i="2"/>
  <c r="G13" i="2"/>
  <c r="E7" i="2"/>
  <c r="D7" i="2"/>
  <c r="B7" i="2"/>
  <c r="J5" i="2"/>
  <c r="D37" i="21"/>
  <c r="C37" i="21"/>
  <c r="G36" i="21"/>
  <c r="J27" i="21"/>
  <c r="G31" i="21" s="1"/>
  <c r="I21" i="21"/>
  <c r="I19" i="21"/>
  <c r="G13" i="21"/>
  <c r="E7" i="21"/>
  <c r="D7" i="21"/>
  <c r="B7" i="21"/>
  <c r="B8" i="21" s="1"/>
  <c r="J5" i="21"/>
  <c r="G36" i="20"/>
  <c r="J27" i="20"/>
  <c r="I21" i="20"/>
  <c r="I19" i="20"/>
  <c r="G13" i="20"/>
  <c r="E7" i="20"/>
  <c r="D7" i="20"/>
  <c r="B7" i="20"/>
  <c r="B8" i="20" s="1"/>
  <c r="J5" i="20"/>
  <c r="G36" i="19"/>
  <c r="J27" i="19"/>
  <c r="I21" i="19"/>
  <c r="E22" i="19" s="1"/>
  <c r="I19" i="19"/>
  <c r="E20" i="19" s="1"/>
  <c r="G13" i="19"/>
  <c r="E7" i="19"/>
  <c r="D7" i="19"/>
  <c r="B7" i="19"/>
  <c r="J5" i="19"/>
  <c r="I6" i="19" s="1"/>
  <c r="G36" i="18"/>
  <c r="C37" i="18" s="1"/>
  <c r="B31" i="18"/>
  <c r="C28" i="18"/>
  <c r="J27" i="18"/>
  <c r="I21" i="18"/>
  <c r="F22" i="18" s="1"/>
  <c r="I19" i="18"/>
  <c r="G20" i="18" s="1"/>
  <c r="G13" i="18"/>
  <c r="E14" i="18" s="1"/>
  <c r="E7" i="18"/>
  <c r="D7" i="18"/>
  <c r="B7" i="18"/>
  <c r="J7" i="18" s="1"/>
  <c r="J5" i="18"/>
  <c r="G36" i="17"/>
  <c r="E37" i="17" s="1"/>
  <c r="J27" i="17"/>
  <c r="I28" i="17" s="1"/>
  <c r="I21" i="17"/>
  <c r="I19" i="17"/>
  <c r="E14" i="17"/>
  <c r="D14" i="17"/>
  <c r="G13" i="17"/>
  <c r="E7" i="17"/>
  <c r="D7" i="17"/>
  <c r="B7" i="17"/>
  <c r="J5" i="17"/>
  <c r="H6" i="17" s="1"/>
  <c r="G36" i="16"/>
  <c r="J27" i="16"/>
  <c r="F31" i="16" s="1"/>
  <c r="I21" i="16"/>
  <c r="I19" i="16"/>
  <c r="G13" i="16"/>
  <c r="E7" i="16"/>
  <c r="J7" i="16" s="1"/>
  <c r="D7" i="16"/>
  <c r="B7" i="16"/>
  <c r="J5" i="16"/>
  <c r="D37" i="15"/>
  <c r="C37" i="15"/>
  <c r="G36" i="15"/>
  <c r="J27" i="15"/>
  <c r="H31" i="15" s="1"/>
  <c r="I21" i="15"/>
  <c r="I19" i="15"/>
  <c r="F20" i="15" s="1"/>
  <c r="G13" i="15"/>
  <c r="E7" i="15"/>
  <c r="D7" i="15"/>
  <c r="B7" i="15"/>
  <c r="J5" i="15"/>
  <c r="D37" i="14"/>
  <c r="C37" i="14"/>
  <c r="G36" i="14"/>
  <c r="F37" i="14" s="1"/>
  <c r="J27" i="14"/>
  <c r="H31" i="14" s="1"/>
  <c r="I21" i="14"/>
  <c r="E22" i="14" s="1"/>
  <c r="I19" i="14"/>
  <c r="G13" i="14"/>
  <c r="E7" i="14"/>
  <c r="D7" i="14"/>
  <c r="B7" i="14"/>
  <c r="J5" i="14"/>
  <c r="I6" i="14" s="1"/>
  <c r="B7" i="10"/>
  <c r="B8" i="10"/>
  <c r="C36" i="6"/>
  <c r="G36" i="6" s="1"/>
  <c r="B36" i="6"/>
  <c r="D27" i="6"/>
  <c r="B5" i="6"/>
  <c r="C19" i="6"/>
  <c r="I19" i="6" s="1"/>
  <c r="B19" i="6"/>
  <c r="B19" i="8"/>
  <c r="C19" i="8"/>
  <c r="G13" i="9"/>
  <c r="D36" i="9"/>
  <c r="C36" i="9"/>
  <c r="B36" i="9"/>
  <c r="D5" i="9"/>
  <c r="J5" i="9"/>
  <c r="C19" i="9"/>
  <c r="B19" i="9"/>
  <c r="I30" i="9"/>
  <c r="E30" i="9"/>
  <c r="C30" i="9"/>
  <c r="B27" i="9"/>
  <c r="B5" i="9"/>
  <c r="B7" i="9" s="1"/>
  <c r="E5" i="9"/>
  <c r="E7" i="9" s="1"/>
  <c r="F30" i="9"/>
  <c r="G27" i="9"/>
  <c r="H19" i="9"/>
  <c r="G36" i="12"/>
  <c r="J27" i="12"/>
  <c r="I21" i="12"/>
  <c r="I19" i="12"/>
  <c r="G13" i="12"/>
  <c r="E7" i="12"/>
  <c r="D7" i="12"/>
  <c r="B7" i="12"/>
  <c r="J5" i="12"/>
  <c r="I6" i="12" s="1"/>
  <c r="G36" i="11"/>
  <c r="J27" i="11"/>
  <c r="I21" i="11"/>
  <c r="I19" i="11"/>
  <c r="E7" i="11"/>
  <c r="J7" i="11"/>
  <c r="B7" i="11"/>
  <c r="J5" i="11"/>
  <c r="J27" i="10"/>
  <c r="E7" i="10"/>
  <c r="J5" i="10"/>
  <c r="H6" i="10" s="1"/>
  <c r="C36" i="8"/>
  <c r="B36" i="8"/>
  <c r="D27" i="8"/>
  <c r="B5" i="8"/>
  <c r="G36" i="8"/>
  <c r="E37" i="8" s="1"/>
  <c r="H5" i="8"/>
  <c r="D30" i="8"/>
  <c r="D5" i="8"/>
  <c r="C5" i="8"/>
  <c r="I22" i="7"/>
  <c r="I21" i="7"/>
  <c r="I21" i="9"/>
  <c r="J27" i="8"/>
  <c r="I21" i="8"/>
  <c r="G13" i="8"/>
  <c r="E7" i="8"/>
  <c r="D7" i="8"/>
  <c r="J27" i="7"/>
  <c r="I19" i="7"/>
  <c r="E7" i="7"/>
  <c r="D7" i="7"/>
  <c r="B7" i="7"/>
  <c r="J5" i="7"/>
  <c r="F6" i="7" s="1"/>
  <c r="C5" i="6"/>
  <c r="J27" i="6"/>
  <c r="I21" i="6"/>
  <c r="G13" i="6"/>
  <c r="E7" i="6"/>
  <c r="D7" i="6"/>
  <c r="G36" i="5"/>
  <c r="E37" i="5" s="1"/>
  <c r="J27" i="5"/>
  <c r="I21" i="5"/>
  <c r="I19" i="5"/>
  <c r="G13" i="5"/>
  <c r="E7" i="5"/>
  <c r="D7" i="5"/>
  <c r="B7" i="5"/>
  <c r="J5" i="5"/>
  <c r="D14" i="4"/>
  <c r="C14" i="4"/>
  <c r="B14" i="4"/>
  <c r="G13" i="4"/>
  <c r="E14" i="4" s="1"/>
  <c r="E14" i="22"/>
  <c r="D14" i="22"/>
  <c r="B14" i="22"/>
  <c r="G14" i="22"/>
  <c r="G13" i="22"/>
  <c r="G13" i="3"/>
  <c r="J27" i="4"/>
  <c r="F31" i="4" s="1"/>
  <c r="G36" i="4"/>
  <c r="E37" i="4" s="1"/>
  <c r="I21" i="4"/>
  <c r="H22" i="4" s="1"/>
  <c r="I19" i="4"/>
  <c r="E20" i="4" s="1"/>
  <c r="E7" i="4"/>
  <c r="J7" i="4" s="1"/>
  <c r="D7" i="4"/>
  <c r="B7" i="4"/>
  <c r="J5" i="4"/>
  <c r="I6" i="4" s="1"/>
  <c r="G36" i="3"/>
  <c r="C37" i="3" s="1"/>
  <c r="J27" i="3"/>
  <c r="H31" i="3" s="1"/>
  <c r="I21" i="3"/>
  <c r="F22" i="3" s="1"/>
  <c r="I19" i="3"/>
  <c r="E7" i="3"/>
  <c r="D7" i="3"/>
  <c r="B7" i="3"/>
  <c r="J5" i="3"/>
  <c r="C37" i="2" l="1"/>
  <c r="D37" i="2"/>
  <c r="D14" i="2"/>
  <c r="H28" i="2"/>
  <c r="I31" i="2"/>
  <c r="D28" i="2"/>
  <c r="E31" i="2"/>
  <c r="G31" i="2"/>
  <c r="G20" i="2"/>
  <c r="C20" i="2"/>
  <c r="H20" i="2"/>
  <c r="B20" i="2"/>
  <c r="J7" i="2"/>
  <c r="E8" i="2" s="1"/>
  <c r="D8" i="2"/>
  <c r="B22" i="21"/>
  <c r="J7" i="21"/>
  <c r="B6" i="21"/>
  <c r="C6" i="21"/>
  <c r="B37" i="20"/>
  <c r="C37" i="20"/>
  <c r="B20" i="20"/>
  <c r="J7" i="20"/>
  <c r="E8" i="20" s="1"/>
  <c r="C6" i="2"/>
  <c r="G6" i="2"/>
  <c r="B8" i="2"/>
  <c r="G22" i="2"/>
  <c r="D6" i="2"/>
  <c r="H6" i="2"/>
  <c r="C28" i="2"/>
  <c r="G28" i="2"/>
  <c r="B31" i="2"/>
  <c r="F31" i="2"/>
  <c r="E6" i="2"/>
  <c r="E22" i="2"/>
  <c r="B6" i="2"/>
  <c r="B22" i="2"/>
  <c r="I22" i="2" s="1"/>
  <c r="E28" i="2"/>
  <c r="I28" i="2"/>
  <c r="D31" i="2"/>
  <c r="C28" i="21"/>
  <c r="G28" i="21"/>
  <c r="B31" i="21"/>
  <c r="F31" i="21"/>
  <c r="E28" i="21"/>
  <c r="D31" i="21"/>
  <c r="F28" i="21"/>
  <c r="B20" i="21"/>
  <c r="H28" i="21"/>
  <c r="B37" i="21"/>
  <c r="C37" i="19"/>
  <c r="D37" i="19"/>
  <c r="B8" i="19"/>
  <c r="H28" i="19"/>
  <c r="B20" i="19"/>
  <c r="D37" i="18"/>
  <c r="D28" i="18"/>
  <c r="G28" i="18"/>
  <c r="B28" i="18"/>
  <c r="H28" i="18"/>
  <c r="G22" i="18"/>
  <c r="C22" i="18"/>
  <c r="H6" i="18"/>
  <c r="C6" i="18"/>
  <c r="D6" i="18"/>
  <c r="D8" i="18"/>
  <c r="G6" i="18"/>
  <c r="E8" i="18"/>
  <c r="C37" i="17"/>
  <c r="D37" i="17"/>
  <c r="B37" i="17"/>
  <c r="G14" i="17"/>
  <c r="C31" i="17"/>
  <c r="H28" i="17"/>
  <c r="G31" i="17"/>
  <c r="D28" i="17"/>
  <c r="C20" i="17"/>
  <c r="D20" i="17"/>
  <c r="B20" i="17"/>
  <c r="G20" i="17"/>
  <c r="J7" i="17"/>
  <c r="E8" i="17" s="1"/>
  <c r="B8" i="17"/>
  <c r="B37" i="16"/>
  <c r="C37" i="16"/>
  <c r="D37" i="16"/>
  <c r="B20" i="16"/>
  <c r="I20" i="16"/>
  <c r="B8" i="16"/>
  <c r="J7" i="15"/>
  <c r="F28" i="15"/>
  <c r="E31" i="15"/>
  <c r="I31" i="15"/>
  <c r="B28" i="15"/>
  <c r="B22" i="15"/>
  <c r="C20" i="15"/>
  <c r="B6" i="15"/>
  <c r="C6" i="15"/>
  <c r="E8" i="15"/>
  <c r="B6" i="20"/>
  <c r="I22" i="20"/>
  <c r="E28" i="20"/>
  <c r="B28" i="20"/>
  <c r="B6" i="19"/>
  <c r="J7" i="19"/>
  <c r="E28" i="19"/>
  <c r="H31" i="19"/>
  <c r="C6" i="19"/>
  <c r="G22" i="19"/>
  <c r="E31" i="19"/>
  <c r="H6" i="19"/>
  <c r="C28" i="19"/>
  <c r="E6" i="18"/>
  <c r="B8" i="18"/>
  <c r="B14" i="18"/>
  <c r="E20" i="18"/>
  <c r="F20" i="18"/>
  <c r="E22" i="18"/>
  <c r="B37" i="18"/>
  <c r="B6" i="18"/>
  <c r="B22" i="18"/>
  <c r="I6" i="17"/>
  <c r="B6" i="17"/>
  <c r="F6" i="17"/>
  <c r="B22" i="17"/>
  <c r="E28" i="17"/>
  <c r="D31" i="17"/>
  <c r="H31" i="17"/>
  <c r="C6" i="17"/>
  <c r="G6" i="17"/>
  <c r="B28" i="17"/>
  <c r="F28" i="17"/>
  <c r="E31" i="17"/>
  <c r="I31" i="17"/>
  <c r="D6" i="17"/>
  <c r="H22" i="17"/>
  <c r="C28" i="17"/>
  <c r="G28" i="17"/>
  <c r="B31" i="17"/>
  <c r="F31" i="17"/>
  <c r="B8" i="14"/>
  <c r="G22" i="14"/>
  <c r="B22" i="14"/>
  <c r="H22" i="14"/>
  <c r="C22" i="14"/>
  <c r="D22" i="14"/>
  <c r="I22" i="14"/>
  <c r="F22" i="14"/>
  <c r="C6" i="14"/>
  <c r="H6" i="14"/>
  <c r="J7" i="14"/>
  <c r="E8" i="16"/>
  <c r="B6" i="16"/>
  <c r="D31" i="16"/>
  <c r="H31" i="16"/>
  <c r="B31" i="16"/>
  <c r="H6" i="15"/>
  <c r="E20" i="15"/>
  <c r="C28" i="15"/>
  <c r="G28" i="15"/>
  <c r="B31" i="15"/>
  <c r="F31" i="15"/>
  <c r="E6" i="15"/>
  <c r="B20" i="15"/>
  <c r="H28" i="15"/>
  <c r="G31" i="15"/>
  <c r="B37" i="15"/>
  <c r="G37" i="15" s="1"/>
  <c r="B8" i="15"/>
  <c r="E28" i="15"/>
  <c r="D31" i="15"/>
  <c r="B28" i="14"/>
  <c r="F28" i="14"/>
  <c r="E31" i="14"/>
  <c r="I31" i="14"/>
  <c r="C28" i="14"/>
  <c r="G28" i="14"/>
  <c r="B31" i="14"/>
  <c r="F31" i="14"/>
  <c r="E37" i="14"/>
  <c r="D28" i="14"/>
  <c r="H28" i="14"/>
  <c r="C31" i="14"/>
  <c r="G31" i="14"/>
  <c r="B37" i="14"/>
  <c r="E28" i="14"/>
  <c r="I28" i="14"/>
  <c r="D31" i="14"/>
  <c r="J7" i="12"/>
  <c r="D8" i="12" s="1"/>
  <c r="C20" i="12"/>
  <c r="F6" i="12"/>
  <c r="B6" i="12"/>
  <c r="G6" i="12"/>
  <c r="C6" i="12"/>
  <c r="H6" i="12"/>
  <c r="D6" i="12"/>
  <c r="B8" i="12"/>
  <c r="C37" i="11"/>
  <c r="D37" i="11"/>
  <c r="D22" i="11"/>
  <c r="G22" i="11"/>
  <c r="H20" i="11"/>
  <c r="C20" i="11"/>
  <c r="D20" i="11"/>
  <c r="E8" i="11"/>
  <c r="B6" i="11"/>
  <c r="C6" i="11"/>
  <c r="B8" i="11"/>
  <c r="J7" i="10"/>
  <c r="I19" i="8"/>
  <c r="G20" i="8" s="1"/>
  <c r="G36" i="9"/>
  <c r="D7" i="9"/>
  <c r="J27" i="9"/>
  <c r="F31" i="9" s="1"/>
  <c r="I19" i="9"/>
  <c r="B8" i="9"/>
  <c r="J7" i="9"/>
  <c r="E8" i="9" s="1"/>
  <c r="E31" i="12"/>
  <c r="E6" i="12"/>
  <c r="B37" i="12"/>
  <c r="E28" i="11"/>
  <c r="D31" i="11"/>
  <c r="H31" i="11"/>
  <c r="B28" i="11"/>
  <c r="C28" i="11"/>
  <c r="G28" i="11"/>
  <c r="B31" i="11"/>
  <c r="F31" i="11"/>
  <c r="B20" i="11"/>
  <c r="H28" i="11"/>
  <c r="C31" i="11"/>
  <c r="B37" i="11"/>
  <c r="J5" i="8"/>
  <c r="H6" i="8" s="1"/>
  <c r="B7" i="8"/>
  <c r="B8" i="8" s="1"/>
  <c r="C37" i="8"/>
  <c r="D37" i="8"/>
  <c r="B37" i="8"/>
  <c r="C31" i="8"/>
  <c r="D28" i="8"/>
  <c r="F20" i="8"/>
  <c r="E6" i="9"/>
  <c r="B6" i="9"/>
  <c r="D31" i="9"/>
  <c r="C6" i="9"/>
  <c r="E31" i="9"/>
  <c r="D6" i="9"/>
  <c r="E6" i="8"/>
  <c r="B6" i="8"/>
  <c r="F6" i="8"/>
  <c r="E28" i="8"/>
  <c r="D31" i="8"/>
  <c r="H31" i="8"/>
  <c r="C6" i="8"/>
  <c r="G22" i="8"/>
  <c r="B28" i="8"/>
  <c r="F28" i="8"/>
  <c r="E31" i="8"/>
  <c r="D6" i="8"/>
  <c r="C28" i="8"/>
  <c r="B31" i="8"/>
  <c r="J7" i="7"/>
  <c r="E8" i="7" s="1"/>
  <c r="J5" i="6"/>
  <c r="C6" i="6" s="1"/>
  <c r="B7" i="6"/>
  <c r="J7" i="6" s="1"/>
  <c r="C37" i="6"/>
  <c r="B20" i="6"/>
  <c r="D28" i="6"/>
  <c r="B37" i="6"/>
  <c r="B8" i="3"/>
  <c r="D37" i="5"/>
  <c r="B37" i="5"/>
  <c r="C37" i="5"/>
  <c r="D28" i="5"/>
  <c r="B20" i="5"/>
  <c r="C20" i="5"/>
  <c r="H20" i="5"/>
  <c r="J7" i="5"/>
  <c r="H6" i="5"/>
  <c r="C6" i="5"/>
  <c r="B8" i="5"/>
  <c r="B22" i="5"/>
  <c r="E28" i="5"/>
  <c r="I28" i="5"/>
  <c r="D31" i="5"/>
  <c r="B28" i="5"/>
  <c r="E31" i="5"/>
  <c r="B6" i="5"/>
  <c r="C28" i="5"/>
  <c r="G28" i="5"/>
  <c r="B37" i="4"/>
  <c r="C37" i="4"/>
  <c r="D37" i="4"/>
  <c r="F37" i="4"/>
  <c r="G14" i="4"/>
  <c r="D6" i="4"/>
  <c r="H6" i="4"/>
  <c r="G31" i="4"/>
  <c r="D28" i="4"/>
  <c r="H28" i="4"/>
  <c r="C31" i="4"/>
  <c r="F20" i="4"/>
  <c r="B20" i="4"/>
  <c r="G20" i="4"/>
  <c r="C20" i="4"/>
  <c r="I20" i="4" s="1"/>
  <c r="H20" i="4"/>
  <c r="D20" i="4"/>
  <c r="B8" i="4"/>
  <c r="C6" i="4"/>
  <c r="F6" i="4"/>
  <c r="D8" i="4"/>
  <c r="B6" i="4"/>
  <c r="G6" i="4"/>
  <c r="E8" i="4"/>
  <c r="D37" i="3"/>
  <c r="I31" i="3"/>
  <c r="G28" i="3"/>
  <c r="B28" i="3"/>
  <c r="B31" i="3"/>
  <c r="C28" i="3"/>
  <c r="E31" i="3"/>
  <c r="D22" i="3"/>
  <c r="G22" i="3"/>
  <c r="H20" i="3"/>
  <c r="D20" i="3"/>
  <c r="D6" i="3"/>
  <c r="H6" i="3"/>
  <c r="G37" i="4"/>
  <c r="E22" i="4"/>
  <c r="B22" i="4"/>
  <c r="F22" i="4"/>
  <c r="E28" i="4"/>
  <c r="I28" i="4"/>
  <c r="D31" i="4"/>
  <c r="H31" i="4"/>
  <c r="C22" i="4"/>
  <c r="G22" i="4"/>
  <c r="B28" i="4"/>
  <c r="F28" i="4"/>
  <c r="E31" i="4"/>
  <c r="I31" i="4"/>
  <c r="E6" i="4"/>
  <c r="C28" i="4"/>
  <c r="G28" i="4"/>
  <c r="B31" i="4"/>
  <c r="E6" i="3"/>
  <c r="F31" i="3"/>
  <c r="B6" i="3"/>
  <c r="J7" i="3"/>
  <c r="E8" i="3" s="1"/>
  <c r="B20" i="3"/>
  <c r="D28" i="3"/>
  <c r="H28" i="3"/>
  <c r="C31" i="3"/>
  <c r="B37" i="3"/>
  <c r="C6" i="3"/>
  <c r="C20" i="3"/>
  <c r="E28" i="3"/>
  <c r="D31" i="3"/>
  <c r="G37" i="2" l="1"/>
  <c r="G14" i="2"/>
  <c r="J30" i="2"/>
  <c r="I20" i="2"/>
  <c r="J8" i="2"/>
  <c r="G37" i="21"/>
  <c r="I22" i="21"/>
  <c r="E8" i="21"/>
  <c r="J8" i="21" s="1"/>
  <c r="J6" i="21"/>
  <c r="G37" i="20"/>
  <c r="I20" i="20"/>
  <c r="J8" i="20"/>
  <c r="J6" i="2"/>
  <c r="I20" i="21"/>
  <c r="J30" i="21"/>
  <c r="G37" i="19"/>
  <c r="I22" i="19"/>
  <c r="I20" i="19"/>
  <c r="E8" i="19"/>
  <c r="J8" i="19" s="1"/>
  <c r="J6" i="19"/>
  <c r="G37" i="18"/>
  <c r="G14" i="18"/>
  <c r="J30" i="18"/>
  <c r="I22" i="18"/>
  <c r="I20" i="18"/>
  <c r="J6" i="18"/>
  <c r="J8" i="18"/>
  <c r="G37" i="17"/>
  <c r="I22" i="17"/>
  <c r="I20" i="17"/>
  <c r="D8" i="17"/>
  <c r="J8" i="17" s="1"/>
  <c r="G37" i="16"/>
  <c r="J8" i="16"/>
  <c r="J8" i="15"/>
  <c r="J30" i="15"/>
  <c r="I22" i="15"/>
  <c r="I20" i="15"/>
  <c r="J6" i="15"/>
  <c r="J30" i="20"/>
  <c r="J6" i="20"/>
  <c r="J30" i="19"/>
  <c r="J30" i="17"/>
  <c r="J6" i="17"/>
  <c r="G37" i="14"/>
  <c r="J6" i="14"/>
  <c r="E8" i="14"/>
  <c r="J8" i="14" s="1"/>
  <c r="J30" i="16"/>
  <c r="J6" i="16"/>
  <c r="J30" i="14"/>
  <c r="G37" i="12"/>
  <c r="E8" i="12"/>
  <c r="J8" i="12" s="1"/>
  <c r="J6" i="12"/>
  <c r="G37" i="11"/>
  <c r="I22" i="11"/>
  <c r="I20" i="11"/>
  <c r="J8" i="11"/>
  <c r="J6" i="11"/>
  <c r="E8" i="10"/>
  <c r="J8" i="10" s="1"/>
  <c r="H20" i="8"/>
  <c r="B20" i="8"/>
  <c r="C20" i="8"/>
  <c r="B37" i="9"/>
  <c r="D37" i="9"/>
  <c r="C37" i="9"/>
  <c r="B28" i="9"/>
  <c r="J30" i="9" s="1"/>
  <c r="G28" i="9"/>
  <c r="I31" i="9"/>
  <c r="C31" i="9"/>
  <c r="D8" i="9"/>
  <c r="J8" i="9" s="1"/>
  <c r="C20" i="9"/>
  <c r="H20" i="9"/>
  <c r="B20" i="9"/>
  <c r="I20" i="12"/>
  <c r="J30" i="12"/>
  <c r="J30" i="11"/>
  <c r="J30" i="10"/>
  <c r="J6" i="10"/>
  <c r="J7" i="8"/>
  <c r="E8" i="8" s="1"/>
  <c r="G37" i="8"/>
  <c r="I20" i="8"/>
  <c r="I20" i="7"/>
  <c r="J6" i="9"/>
  <c r="J30" i="8"/>
  <c r="J6" i="8"/>
  <c r="I22" i="8"/>
  <c r="J6" i="7"/>
  <c r="J30" i="7"/>
  <c r="J8" i="7"/>
  <c r="B8" i="6"/>
  <c r="B6" i="6"/>
  <c r="G37" i="6"/>
  <c r="I20" i="6"/>
  <c r="J30" i="6"/>
  <c r="G37" i="5"/>
  <c r="E8" i="5"/>
  <c r="J8" i="5" s="1"/>
  <c r="I20" i="5"/>
  <c r="I22" i="5"/>
  <c r="J6" i="5"/>
  <c r="J30" i="5"/>
  <c r="J8" i="4"/>
  <c r="J6" i="4"/>
  <c r="J30" i="4"/>
  <c r="I22" i="4"/>
  <c r="I20" i="3"/>
  <c r="J6" i="3"/>
  <c r="D8" i="3"/>
  <c r="J8" i="3" s="1"/>
  <c r="I22" i="3"/>
  <c r="G37" i="3"/>
  <c r="J30" i="3"/>
  <c r="J27" i="22"/>
  <c r="F28" i="22" s="1"/>
  <c r="J5" i="22"/>
  <c r="I19" i="22"/>
  <c r="G36" i="22"/>
  <c r="B37" i="22" s="1"/>
  <c r="E7" i="22"/>
  <c r="G37" i="9" l="1"/>
  <c r="I20" i="9"/>
  <c r="D8" i="8"/>
  <c r="J8" i="8" s="1"/>
  <c r="J8" i="6"/>
  <c r="J6" i="6"/>
  <c r="F31" i="22"/>
  <c r="I28" i="22"/>
  <c r="I31" i="22"/>
  <c r="C31" i="22"/>
  <c r="E31" i="22"/>
  <c r="B31" i="22"/>
  <c r="G31" i="22"/>
  <c r="D31" i="22"/>
  <c r="H31" i="22"/>
  <c r="G28" i="22"/>
  <c r="C28" i="22"/>
  <c r="H28" i="22"/>
  <c r="D28" i="22"/>
  <c r="B28" i="22"/>
  <c r="E28" i="22"/>
  <c r="F37" i="22"/>
  <c r="E37" i="22"/>
  <c r="I21" i="22"/>
  <c r="F20" i="22"/>
  <c r="D7" i="22"/>
  <c r="B7" i="22"/>
  <c r="F6" i="22"/>
  <c r="E22" i="22" l="1"/>
  <c r="B22" i="22"/>
  <c r="D22" i="22"/>
  <c r="C22" i="22"/>
  <c r="C37" i="22"/>
  <c r="D37" i="22"/>
  <c r="H22" i="22"/>
  <c r="F22" i="22"/>
  <c r="G22" i="22"/>
  <c r="H20" i="22"/>
  <c r="C20" i="22"/>
  <c r="D20" i="22"/>
  <c r="G20" i="22"/>
  <c r="J7" i="22"/>
  <c r="D8" i="22" s="1"/>
  <c r="H6" i="22"/>
  <c r="C6" i="22"/>
  <c r="D6" i="22"/>
  <c r="G6" i="22"/>
  <c r="B8" i="22"/>
  <c r="J30" i="22"/>
  <c r="E6" i="22"/>
  <c r="I6" i="22"/>
  <c r="E20" i="22"/>
  <c r="B6" i="22"/>
  <c r="B20" i="22"/>
  <c r="G37" i="22" l="1"/>
  <c r="I22" i="22"/>
  <c r="E8" i="22"/>
  <c r="J8" i="22" s="1"/>
  <c r="J6" i="22"/>
  <c r="I20" i="22"/>
</calcChain>
</file>

<file path=xl/sharedStrings.xml><?xml version="1.0" encoding="utf-8"?>
<sst xmlns="http://schemas.openxmlformats.org/spreadsheetml/2006/main" count="1501" uniqueCount="89">
  <si>
    <t>合計</t>
    <phoneticPr fontId="3" type="noConversion"/>
  </si>
  <si>
    <t>部份工時</t>
    <phoneticPr fontId="3" type="noConversion"/>
  </si>
  <si>
    <t>學校</t>
    <phoneticPr fontId="3" type="noConversion"/>
  </si>
  <si>
    <t>公務人員</t>
    <phoneticPr fontId="3" type="noConversion"/>
  </si>
  <si>
    <t>出國留學</t>
    <phoneticPr fontId="3" type="noConversion"/>
  </si>
  <si>
    <t>全職工作</t>
    <phoneticPr fontId="3" type="noConversion"/>
  </si>
  <si>
    <t>填答人數</t>
    <phoneticPr fontId="2" type="noConversion"/>
  </si>
  <si>
    <t>百分比</t>
    <phoneticPr fontId="2" type="noConversion"/>
  </si>
  <si>
    <t>百分比小計</t>
    <phoneticPr fontId="2" type="noConversion"/>
  </si>
  <si>
    <t>1-1、目前未就業的原因-準備考試?</t>
    <phoneticPr fontId="3" type="noConversion"/>
  </si>
  <si>
    <t>選項</t>
    <phoneticPr fontId="3" type="noConversion"/>
  </si>
  <si>
    <t>證照</t>
    <phoneticPr fontId="3" type="noConversion"/>
  </si>
  <si>
    <t>1、目前的工作狀況為何（不包括留職停薪、育嬰假）？</t>
    <phoneticPr fontId="3" type="noConversion"/>
  </si>
  <si>
    <t>選項</t>
    <phoneticPr fontId="2" type="noConversion"/>
  </si>
  <si>
    <t>就業</t>
    <phoneticPr fontId="3" type="noConversion"/>
  </si>
  <si>
    <t>家管/
料理家務者</t>
    <phoneticPr fontId="2" type="noConversion"/>
  </si>
  <si>
    <t>目前未就業的原因</t>
    <phoneticPr fontId="2" type="noConversion"/>
  </si>
  <si>
    <t>合計</t>
    <phoneticPr fontId="3" type="noConversion"/>
  </si>
  <si>
    <t>部份工時</t>
    <phoneticPr fontId="3" type="noConversion"/>
  </si>
  <si>
    <t>進修中</t>
    <phoneticPr fontId="3" type="noConversion"/>
  </si>
  <si>
    <t>服役中或
等待服役中</t>
    <phoneticPr fontId="3" type="noConversion"/>
  </si>
  <si>
    <t>準備考試</t>
    <phoneticPr fontId="3" type="noConversion"/>
  </si>
  <si>
    <t>尋找工作中</t>
    <phoneticPr fontId="3" type="noConversion"/>
  </si>
  <si>
    <t>其他</t>
    <phoneticPr fontId="3" type="noConversion"/>
  </si>
  <si>
    <t>填答人數</t>
    <phoneticPr fontId="2" type="noConversion"/>
  </si>
  <si>
    <t>百分比</t>
    <phoneticPr fontId="2" type="noConversion"/>
  </si>
  <si>
    <t>人數小計</t>
    <phoneticPr fontId="2" type="noConversion"/>
  </si>
  <si>
    <t xml:space="preserve"> </t>
    <phoneticPr fontId="3" type="noConversion"/>
  </si>
  <si>
    <t>選項</t>
    <phoneticPr fontId="3" type="noConversion"/>
  </si>
  <si>
    <t>國內研究所</t>
    <phoneticPr fontId="3" type="noConversion"/>
  </si>
  <si>
    <t xml:space="preserve">1-2、畢業生同時為「全職工作者與部分工時者」，以最主要工作狀況填報如下： </t>
    <phoneticPr fontId="3" type="noConversion"/>
  </si>
  <si>
    <t>企業</t>
    <phoneticPr fontId="3" type="noConversion"/>
  </si>
  <si>
    <t>政府部門</t>
    <phoneticPr fontId="3" type="noConversion"/>
  </si>
  <si>
    <t>非營利機構</t>
    <phoneticPr fontId="3" type="noConversion"/>
  </si>
  <si>
    <t>創業</t>
    <phoneticPr fontId="3" type="noConversion"/>
  </si>
  <si>
    <t>自由工作者</t>
    <phoneticPr fontId="3" type="noConversion"/>
  </si>
  <si>
    <t>其他</t>
    <phoneticPr fontId="3" type="noConversion"/>
  </si>
  <si>
    <t>合計</t>
    <phoneticPr fontId="3" type="noConversion"/>
  </si>
  <si>
    <t>全職工作</t>
    <phoneticPr fontId="3" type="noConversion"/>
  </si>
  <si>
    <t>百分比</t>
    <phoneticPr fontId="2" type="noConversion"/>
  </si>
  <si>
    <t>百分比</t>
    <phoneticPr fontId="2" type="noConversion"/>
  </si>
  <si>
    <t>非常滿意</t>
    <phoneticPr fontId="3" type="noConversion"/>
  </si>
  <si>
    <t>滿意</t>
    <phoneticPr fontId="3" type="noConversion"/>
  </si>
  <si>
    <t>普通</t>
    <phoneticPr fontId="3" type="noConversion"/>
  </si>
  <si>
    <t>不滿意</t>
    <phoneticPr fontId="3" type="noConversion"/>
  </si>
  <si>
    <t>非常不滿意</t>
    <phoneticPr fontId="3" type="noConversion"/>
  </si>
  <si>
    <t>百分比</t>
    <phoneticPr fontId="2" type="noConversion"/>
  </si>
  <si>
    <t>3、對目前工作的整體滿意度為何？</t>
    <phoneticPr fontId="3" type="noConversion"/>
  </si>
  <si>
    <t>2、您現在工作職業類型為何？</t>
    <phoneticPr fontId="3" type="noConversion"/>
  </si>
  <si>
    <t>建築營造類</t>
  </si>
  <si>
    <t>製造類</t>
  </si>
  <si>
    <t>科學、技術、工程、數學類</t>
  </si>
  <si>
    <t>物流運輸類</t>
  </si>
  <si>
    <t>醫療保健類</t>
  </si>
  <si>
    <t>資訊科技類</t>
  </si>
  <si>
    <t>金融財務類</t>
  </si>
  <si>
    <t>行銷與銷售類</t>
  </si>
  <si>
    <t>教育與訓練類</t>
  </si>
  <si>
    <t>司法、法律與公共安全類</t>
  </si>
  <si>
    <t>合計</t>
    <phoneticPr fontId="2" type="noConversion"/>
  </si>
  <si>
    <t>企業經營
管理類</t>
    <phoneticPr fontId="2" type="noConversion"/>
  </si>
  <si>
    <t>休閒與
觀光旅遊類</t>
    <phoneticPr fontId="2" type="noConversion"/>
  </si>
  <si>
    <t>個人及
社會服務類</t>
    <phoneticPr fontId="2" type="noConversion"/>
  </si>
  <si>
    <t>政府公共
事務類</t>
    <phoneticPr fontId="2" type="noConversion"/>
  </si>
  <si>
    <t>藝文與
影音傳播類</t>
    <phoneticPr fontId="2" type="noConversion"/>
  </si>
  <si>
    <t>天然資源、
食品與農業類</t>
    <phoneticPr fontId="2" type="noConversion"/>
  </si>
  <si>
    <t>部門別
              項次</t>
    <phoneticPr fontId="3" type="noConversion"/>
  </si>
  <si>
    <t>其他</t>
    <phoneticPr fontId="3" type="noConversion"/>
  </si>
  <si>
    <t>其他</t>
    <phoneticPr fontId="3" type="noConversion"/>
  </si>
  <si>
    <t>112年總表：</t>
    <phoneticPr fontId="2" type="noConversion"/>
  </si>
  <si>
    <t>碩士：</t>
    <phoneticPr fontId="2" type="noConversion"/>
  </si>
  <si>
    <t>學士：</t>
    <phoneticPr fontId="2" type="noConversion"/>
  </si>
  <si>
    <t>電子系：</t>
    <phoneticPr fontId="2" type="noConversion"/>
  </si>
  <si>
    <t>電機系(所)：</t>
    <phoneticPr fontId="2" type="noConversion"/>
  </si>
  <si>
    <t>資訊系：</t>
    <phoneticPr fontId="2" type="noConversion"/>
  </si>
  <si>
    <t>機械系(所)：</t>
    <phoneticPr fontId="2" type="noConversion"/>
  </si>
  <si>
    <t>營空系(所)：</t>
    <phoneticPr fontId="2" type="noConversion"/>
  </si>
  <si>
    <t>能空系(所)：</t>
    <phoneticPr fontId="2" type="noConversion"/>
  </si>
  <si>
    <t>產經所：</t>
    <phoneticPr fontId="2" type="noConversion"/>
  </si>
  <si>
    <t>企管系：</t>
    <phoneticPr fontId="2" type="noConversion"/>
  </si>
  <si>
    <t>觀光系：</t>
    <phoneticPr fontId="2" type="noConversion"/>
  </si>
  <si>
    <t>休管系：</t>
    <phoneticPr fontId="2" type="noConversion"/>
  </si>
  <si>
    <t>應英系：</t>
    <phoneticPr fontId="2" type="noConversion"/>
  </si>
  <si>
    <t>餐旅系：</t>
    <phoneticPr fontId="2" type="noConversion"/>
  </si>
  <si>
    <t>表藝系：</t>
    <phoneticPr fontId="2" type="noConversion"/>
  </si>
  <si>
    <t>數媒系：</t>
    <phoneticPr fontId="2" type="noConversion"/>
  </si>
  <si>
    <t>室設系：</t>
    <phoneticPr fontId="2" type="noConversion"/>
  </si>
  <si>
    <t>創設系：</t>
    <phoneticPr fontId="2" type="noConversion"/>
  </si>
  <si>
    <t>遊戲系：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</si>
</sst>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0"/>
      <name val="微軟正黑體"/>
      <family val="2"/>
      <charset val="136"/>
    </font>
    <font>
      <sz val="11"/>
      <color theme="0"/>
      <name val="微軟正黑體"/>
      <family val="2"/>
      <charset val="136"/>
    </font>
    <font>
      <sz val="10"/>
      <color theme="0"/>
      <name val="微軟正黑體"/>
      <family val="2"/>
      <charset val="136"/>
    </font>
    <font>
      <sz val="11"/>
      <name val="微軟正黑體"/>
      <family val="2"/>
      <charset val="136"/>
    </font>
    <font>
      <sz val="12"/>
      <color theme="9" tint="-0.499984740745262"/>
      <name val="微軟正黑體"/>
      <family val="2"/>
      <charset val="136"/>
    </font>
    <font>
      <sz val="10"/>
      <name val="微軟正黑體"/>
      <family val="2"/>
      <charset val="136"/>
    </font>
    <font>
      <sz val="8.5"/>
      <color theme="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0070C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7" fillId="2" borderId="1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wrapText="1" shrinkToFit="1"/>
    </xf>
    <xf numFmtId="0" fontId="6" fillId="2" borderId="1" xfId="1" applyFont="1" applyFill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9" fillId="3" borderId="1" xfId="1" applyFont="1" applyFill="1" applyBorder="1" applyAlignment="1">
      <alignment horizontal="center" vertical="center" shrinkToFit="1"/>
    </xf>
    <xf numFmtId="10" fontId="10" fillId="3" borderId="1" xfId="1" applyNumberFormat="1" applyFont="1" applyFill="1" applyBorder="1" applyAlignment="1">
      <alignment horizontal="center" vertical="center" shrinkToFit="1"/>
    </xf>
    <xf numFmtId="9" fontId="10" fillId="3" borderId="1" xfId="1" applyNumberFormat="1" applyFont="1" applyFill="1" applyBorder="1" applyAlignment="1">
      <alignment horizontal="center" vertical="center" shrinkToFit="1"/>
    </xf>
    <xf numFmtId="0" fontId="5" fillId="3" borderId="1" xfId="1" applyFont="1" applyFill="1" applyBorder="1" applyAlignment="1">
      <alignment horizontal="center" vertical="center" shrinkToFit="1"/>
    </xf>
    <xf numFmtId="10" fontId="5" fillId="3" borderId="1" xfId="1" applyNumberFormat="1" applyFont="1" applyFill="1" applyBorder="1" applyAlignment="1">
      <alignment horizontal="center" vertical="center" shrinkToFit="1"/>
    </xf>
    <xf numFmtId="9" fontId="5" fillId="3" borderId="1" xfId="1" applyNumberFormat="1" applyFont="1" applyFill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10" fontId="5" fillId="0" borderId="0" xfId="1" applyNumberFormat="1" applyFont="1" applyBorder="1" applyAlignment="1">
      <alignment horizontal="center" vertical="center" shrinkToFit="1"/>
    </xf>
    <xf numFmtId="10" fontId="5" fillId="0" borderId="0" xfId="1" applyNumberFormat="1" applyFont="1" applyBorder="1" applyAlignment="1">
      <alignment horizontal="right" vertical="center" shrinkToFit="1"/>
    </xf>
    <xf numFmtId="10" fontId="5" fillId="3" borderId="1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shrinkToFit="1"/>
    </xf>
    <xf numFmtId="10" fontId="5" fillId="0" borderId="0" xfId="1" applyNumberFormat="1" applyFont="1" applyFill="1" applyBorder="1" applyAlignment="1">
      <alignment horizontal="center" vertical="center"/>
    </xf>
    <xf numFmtId="9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0" fontId="5" fillId="0" borderId="0" xfId="1" applyNumberFormat="1" applyFont="1" applyBorder="1">
      <alignment vertical="center"/>
    </xf>
    <xf numFmtId="10" fontId="5" fillId="0" borderId="0" xfId="1" applyNumberFormat="1" applyFont="1" applyBorder="1" applyAlignment="1">
      <alignment horizontal="right" vertical="center"/>
    </xf>
    <xf numFmtId="0" fontId="8" fillId="2" borderId="7" xfId="1" applyFont="1" applyFill="1" applyBorder="1" applyAlignment="1">
      <alignment horizontal="left" vertical="top" wrapText="1" shrinkToFit="1"/>
    </xf>
    <xf numFmtId="0" fontId="7" fillId="2" borderId="1" xfId="1" applyFont="1" applyFill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center" vertical="center"/>
    </xf>
    <xf numFmtId="9" fontId="5" fillId="3" borderId="1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5" fillId="0" borderId="1" xfId="1" applyFont="1" applyBorder="1">
      <alignment vertical="center"/>
    </xf>
    <xf numFmtId="0" fontId="7" fillId="0" borderId="0" xfId="1" applyFont="1" applyFill="1" applyBorder="1" applyAlignment="1">
      <alignment vertical="center" wrapText="1" shrinkToFit="1"/>
    </xf>
    <xf numFmtId="10" fontId="5" fillId="3" borderId="1" xfId="1" applyNumberFormat="1" applyFont="1" applyFill="1" applyBorder="1">
      <alignment vertical="center"/>
    </xf>
    <xf numFmtId="0" fontId="5" fillId="0" borderId="0" xfId="1" applyFont="1" applyFill="1" applyBorder="1" applyAlignment="1">
      <alignment vertical="center"/>
    </xf>
    <xf numFmtId="10" fontId="5" fillId="0" borderId="0" xfId="1" applyNumberFormat="1" applyFont="1" applyFill="1" applyBorder="1">
      <alignment vertical="center"/>
    </xf>
    <xf numFmtId="0" fontId="5" fillId="0" borderId="0" xfId="1" applyFont="1" applyFill="1">
      <alignment vertical="center"/>
    </xf>
    <xf numFmtId="9" fontId="5" fillId="0" borderId="0" xfId="1" applyNumberFormat="1" applyFont="1" applyFill="1" applyBorder="1" applyAlignment="1">
      <alignment vertical="center"/>
    </xf>
    <xf numFmtId="9" fontId="5" fillId="3" borderId="1" xfId="1" applyNumberFormat="1" applyFont="1" applyFill="1" applyBorder="1">
      <alignment vertical="center"/>
    </xf>
    <xf numFmtId="0" fontId="7" fillId="2" borderId="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wrapText="1" shrinkToFit="1"/>
    </xf>
    <xf numFmtId="0" fontId="5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 wrapText="1" shrinkToFit="1"/>
    </xf>
    <xf numFmtId="9" fontId="5" fillId="0" borderId="0" xfId="1" applyNumberFormat="1" applyFont="1" applyFill="1" applyBorder="1">
      <alignment vertical="center"/>
    </xf>
    <xf numFmtId="0" fontId="1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0" fontId="5" fillId="0" borderId="0" xfId="1" applyNumberFormat="1" applyFon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wrapText="1" shrinkToFit="1"/>
    </xf>
    <xf numFmtId="0" fontId="6" fillId="2" borderId="6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 shrinkToFit="1"/>
    </xf>
    <xf numFmtId="0" fontId="13" fillId="0" borderId="8" xfId="1" applyFont="1" applyBorder="1" applyAlignment="1">
      <alignment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10" fontId="5" fillId="3" borderId="4" xfId="1" applyNumberFormat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10" fontId="5" fillId="3" borderId="3" xfId="1" applyNumberFormat="1" applyFont="1" applyFill="1" applyBorder="1" applyAlignment="1">
      <alignment horizontal="center" vertical="center" shrinkToFit="1"/>
    </xf>
    <xf numFmtId="10" fontId="5" fillId="3" borderId="2" xfId="1" applyNumberFormat="1" applyFont="1" applyFill="1" applyBorder="1" applyAlignment="1">
      <alignment horizontal="center" vertical="center" shrinkToFit="1"/>
    </xf>
    <xf numFmtId="9" fontId="5" fillId="3" borderId="6" xfId="1" applyNumberFormat="1" applyFont="1" applyFill="1" applyBorder="1" applyAlignment="1">
      <alignment horizontal="center" vertical="center"/>
    </xf>
    <xf numFmtId="9" fontId="5" fillId="3" borderId="5" xfId="1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 shrinkToFit="1"/>
    </xf>
    <xf numFmtId="9" fontId="5" fillId="3" borderId="4" xfId="1" applyNumberFormat="1" applyFont="1" applyFill="1" applyBorder="1" applyAlignment="1">
      <alignment horizontal="center" vertical="center" shrinkToFit="1"/>
    </xf>
    <xf numFmtId="9" fontId="5" fillId="3" borderId="2" xfId="1" applyNumberFormat="1" applyFont="1" applyFill="1" applyBorder="1" applyAlignment="1">
      <alignment horizontal="center" vertical="center" shrinkToFit="1"/>
    </xf>
    <xf numFmtId="9" fontId="5" fillId="3" borderId="3" xfId="1" applyNumberFormat="1" applyFont="1" applyFill="1" applyBorder="1" applyAlignment="1">
      <alignment horizontal="center" vertical="center" shrinkToFit="1"/>
    </xf>
    <xf numFmtId="9" fontId="5" fillId="0" borderId="4" xfId="1" applyNumberFormat="1" applyFont="1" applyBorder="1" applyAlignment="1">
      <alignment horizontal="center" vertical="center" shrinkToFit="1"/>
    </xf>
    <xf numFmtId="9" fontId="5" fillId="0" borderId="3" xfId="1" applyNumberFormat="1" applyFont="1" applyBorder="1" applyAlignment="1">
      <alignment horizontal="center" vertical="center" shrinkToFit="1"/>
    </xf>
    <xf numFmtId="9" fontId="5" fillId="0" borderId="2" xfId="1" applyNumberFormat="1" applyFont="1" applyBorder="1" applyAlignment="1">
      <alignment horizontal="center" vertical="center" shrinkToFit="1"/>
    </xf>
  </cellXfs>
  <cellStyles count="2">
    <cellStyle name="一般" xfId="0" builtinId="0"/>
    <cellStyle name="一般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workbookViewId="0">
      <selection activeCell="B1" sqref="B1"/>
    </sheetView>
  </sheetViews>
  <sheetFormatPr defaultColWidth="9" defaultRowHeight="15.75"/>
  <cols>
    <col min="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69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" t="s">
        <v>5</v>
      </c>
      <c r="C4" s="3" t="s">
        <v>18</v>
      </c>
      <c r="D4" s="47"/>
      <c r="E4" s="3" t="s">
        <v>19</v>
      </c>
      <c r="F4" s="25" t="s">
        <v>20</v>
      </c>
      <c r="G4" s="3" t="s">
        <v>21</v>
      </c>
      <c r="H4" s="3" t="s">
        <v>22</v>
      </c>
      <c r="I4" s="3" t="s">
        <v>23</v>
      </c>
      <c r="J4" s="49"/>
    </row>
    <row r="5" spans="1:10">
      <c r="A5" s="6" t="s">
        <v>24</v>
      </c>
      <c r="B5" s="7">
        <v>434</v>
      </c>
      <c r="C5" s="7">
        <v>35</v>
      </c>
      <c r="D5" s="7">
        <v>20</v>
      </c>
      <c r="E5" s="7">
        <v>8</v>
      </c>
      <c r="F5" s="7">
        <v>13</v>
      </c>
      <c r="G5" s="7">
        <v>5</v>
      </c>
      <c r="H5" s="7">
        <v>44</v>
      </c>
      <c r="I5" s="7">
        <v>4</v>
      </c>
      <c r="J5" s="7">
        <f>SUM(B5:I5)</f>
        <v>563</v>
      </c>
    </row>
    <row r="6" spans="1:10">
      <c r="A6" s="8" t="s">
        <v>25</v>
      </c>
      <c r="B6" s="9">
        <f>B5/J5</f>
        <v>0.77087033747779754</v>
      </c>
      <c r="C6" s="9">
        <f>C5/J5</f>
        <v>6.216696269982238E-2</v>
      </c>
      <c r="D6" s="9">
        <f>D5/J5</f>
        <v>3.5523978685612786E-2</v>
      </c>
      <c r="E6" s="9">
        <f>E5/J5</f>
        <v>1.4209591474245116E-2</v>
      </c>
      <c r="F6" s="9">
        <f>F5/J5</f>
        <v>2.3090586145648313E-2</v>
      </c>
      <c r="G6" s="9">
        <f>G5/J5</f>
        <v>8.8809946714031966E-3</v>
      </c>
      <c r="H6" s="9">
        <f>H5/J5</f>
        <v>7.8152753108348141E-2</v>
      </c>
      <c r="I6" s="9">
        <f>I5/J5</f>
        <v>7.104795737122558E-3</v>
      </c>
      <c r="J6" s="10">
        <f>SUM(B6:I6)</f>
        <v>1</v>
      </c>
    </row>
    <row r="7" spans="1:10" ht="16.5" customHeight="1">
      <c r="A7" s="6" t="s">
        <v>26</v>
      </c>
      <c r="B7" s="51">
        <f>SUM(B5:C5)</f>
        <v>469</v>
      </c>
      <c r="C7" s="52"/>
      <c r="D7" s="7">
        <f>D5</f>
        <v>20</v>
      </c>
      <c r="E7" s="51">
        <f>SUM(E5:I5)</f>
        <v>74</v>
      </c>
      <c r="F7" s="61"/>
      <c r="G7" s="61"/>
      <c r="H7" s="61"/>
      <c r="I7" s="52"/>
      <c r="J7" s="7">
        <f>SUM(B7:I7)</f>
        <v>563</v>
      </c>
    </row>
    <row r="8" spans="1:10">
      <c r="A8" s="11" t="s">
        <v>8</v>
      </c>
      <c r="B8" s="53">
        <f>B7/J5</f>
        <v>0.8330373001776199</v>
      </c>
      <c r="C8" s="54"/>
      <c r="D8" s="12">
        <f>D7/J7</f>
        <v>3.5523978685612786E-2</v>
      </c>
      <c r="E8" s="53">
        <f>E7/J7</f>
        <v>0.13143872113676733</v>
      </c>
      <c r="F8" s="62"/>
      <c r="G8" s="62"/>
      <c r="H8" s="62"/>
      <c r="I8" s="63"/>
      <c r="J8" s="13">
        <f>SUM(B8:I8)</f>
        <v>1</v>
      </c>
    </row>
    <row r="9" spans="1:10">
      <c r="A9" s="14"/>
      <c r="B9" s="15"/>
      <c r="C9" s="14"/>
      <c r="D9" s="16"/>
      <c r="E9" s="16"/>
      <c r="F9" s="15"/>
      <c r="G9" s="14"/>
      <c r="H9" s="14"/>
      <c r="I9" s="14"/>
      <c r="J9" s="16"/>
    </row>
    <row r="10" spans="1:10">
      <c r="F10" s="2" t="s">
        <v>27</v>
      </c>
    </row>
    <row r="11" spans="1:10" ht="16.5">
      <c r="A11" s="1" t="s">
        <v>9</v>
      </c>
    </row>
    <row r="12" spans="1:10">
      <c r="A12" s="5" t="s">
        <v>28</v>
      </c>
      <c r="B12" s="3" t="s">
        <v>29</v>
      </c>
      <c r="C12" s="3" t="s">
        <v>4</v>
      </c>
      <c r="D12" s="3" t="s">
        <v>11</v>
      </c>
      <c r="E12" s="3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2</v>
      </c>
      <c r="C13" s="26">
        <v>0</v>
      </c>
      <c r="D13" s="26">
        <v>2</v>
      </c>
      <c r="E13" s="26">
        <v>1</v>
      </c>
      <c r="F13" s="26">
        <v>0</v>
      </c>
      <c r="G13" s="26">
        <f>SUM(B13:F13)</f>
        <v>5</v>
      </c>
    </row>
    <row r="14" spans="1:10">
      <c r="A14" s="8" t="s">
        <v>7</v>
      </c>
      <c r="B14" s="27">
        <f>B13/G13</f>
        <v>0.4</v>
      </c>
      <c r="C14" s="27">
        <v>0</v>
      </c>
      <c r="D14" s="27">
        <f>D13/G13</f>
        <v>0.4</v>
      </c>
      <c r="E14" s="27">
        <f>E13/G13</f>
        <v>0.2</v>
      </c>
      <c r="F14" s="27">
        <v>0</v>
      </c>
      <c r="G14" s="27">
        <f>SUM(B14:F14)</f>
        <v>1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22"/>
      <c r="C16" s="22"/>
      <c r="D16" s="22"/>
      <c r="E16" s="22"/>
      <c r="F16" s="22"/>
    </row>
    <row r="17" spans="1:21" ht="16.5">
      <c r="A17" s="1" t="s">
        <v>30</v>
      </c>
    </row>
    <row r="18" spans="1:21">
      <c r="A18" s="5" t="s">
        <v>10</v>
      </c>
      <c r="B18" s="3" t="s">
        <v>31</v>
      </c>
      <c r="C18" s="3" t="s">
        <v>32</v>
      </c>
      <c r="D18" s="3" t="s">
        <v>2</v>
      </c>
      <c r="E18" s="3" t="s">
        <v>33</v>
      </c>
      <c r="F18" s="3" t="s">
        <v>34</v>
      </c>
      <c r="G18" s="3" t="s">
        <v>35</v>
      </c>
      <c r="H18" s="3" t="s">
        <v>36</v>
      </c>
      <c r="I18" s="5" t="s">
        <v>37</v>
      </c>
    </row>
    <row r="19" spans="1:21">
      <c r="A19" s="55" t="s">
        <v>38</v>
      </c>
      <c r="B19" s="26">
        <v>369</v>
      </c>
      <c r="C19" s="26">
        <v>34</v>
      </c>
      <c r="D19" s="26">
        <v>2</v>
      </c>
      <c r="E19" s="26">
        <v>5</v>
      </c>
      <c r="F19" s="26">
        <v>8</v>
      </c>
      <c r="G19" s="26">
        <v>6</v>
      </c>
      <c r="H19" s="26">
        <v>10</v>
      </c>
      <c r="I19" s="26">
        <f>SUM(B19:H19)</f>
        <v>434</v>
      </c>
    </row>
    <row r="20" spans="1:21">
      <c r="A20" s="56"/>
      <c r="B20" s="17">
        <f>B19/I19</f>
        <v>0.85023041474654382</v>
      </c>
      <c r="C20" s="17">
        <f>C19/I19</f>
        <v>7.8341013824884786E-2</v>
      </c>
      <c r="D20" s="17">
        <f>D19/I19</f>
        <v>4.608294930875576E-3</v>
      </c>
      <c r="E20" s="17">
        <f>E19/I19</f>
        <v>1.1520737327188941E-2</v>
      </c>
      <c r="F20" s="17">
        <f>F19/I19</f>
        <v>1.8433179723502304E-2</v>
      </c>
      <c r="G20" s="17">
        <f>G19/I19</f>
        <v>1.3824884792626729E-2</v>
      </c>
      <c r="H20" s="17">
        <f>H19/I19</f>
        <v>2.3041474654377881E-2</v>
      </c>
      <c r="I20" s="27">
        <f>SUM(B20:H20)</f>
        <v>1</v>
      </c>
    </row>
    <row r="21" spans="1:21">
      <c r="A21" s="55" t="s">
        <v>1</v>
      </c>
      <c r="B21" s="26">
        <v>19</v>
      </c>
      <c r="C21" s="26">
        <v>1</v>
      </c>
      <c r="D21" s="26">
        <v>1</v>
      </c>
      <c r="E21" s="26">
        <v>3</v>
      </c>
      <c r="F21" s="26">
        <v>1</v>
      </c>
      <c r="G21" s="26">
        <v>7</v>
      </c>
      <c r="H21" s="26">
        <v>3</v>
      </c>
      <c r="I21" s="26">
        <f>SUM(B21:H21)</f>
        <v>35</v>
      </c>
    </row>
    <row r="22" spans="1:21">
      <c r="A22" s="56"/>
      <c r="B22" s="17">
        <f>B21/I21</f>
        <v>0.54285714285714282</v>
      </c>
      <c r="C22" s="17">
        <f>C21/I21</f>
        <v>2.8571428571428571E-2</v>
      </c>
      <c r="D22" s="17">
        <f>D21/I21</f>
        <v>2.8571428571428571E-2</v>
      </c>
      <c r="E22" s="17">
        <f>E21/I21</f>
        <v>8.5714285714285715E-2</v>
      </c>
      <c r="F22" s="17">
        <f>F21/I21</f>
        <v>2.8571428571428571E-2</v>
      </c>
      <c r="G22" s="27">
        <f>G21/I21</f>
        <v>0.2</v>
      </c>
      <c r="H22" s="17">
        <f>H21/I21</f>
        <v>8.5714285714285715E-2</v>
      </c>
      <c r="I22" s="27">
        <f>SUM(B22:H22)</f>
        <v>1</v>
      </c>
    </row>
    <row r="23" spans="1:21">
      <c r="A23" s="21"/>
      <c r="B23" s="23"/>
      <c r="C23" s="23"/>
      <c r="D23" s="23"/>
      <c r="E23" s="23"/>
      <c r="F23" s="23"/>
      <c r="G23" s="23"/>
      <c r="H23" s="23"/>
      <c r="I23" s="23"/>
    </row>
    <row r="24" spans="1:21">
      <c r="A24" s="21"/>
      <c r="B24" s="22"/>
      <c r="C24" s="22"/>
      <c r="D24" s="22"/>
      <c r="E24" s="22"/>
      <c r="F24" s="22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9">
        <v>78</v>
      </c>
      <c r="C27" s="29">
        <v>37</v>
      </c>
      <c r="D27" s="29">
        <v>101</v>
      </c>
      <c r="E27" s="29">
        <v>23</v>
      </c>
      <c r="F27" s="29">
        <v>14</v>
      </c>
      <c r="G27" s="29">
        <v>9</v>
      </c>
      <c r="H27" s="29">
        <v>13</v>
      </c>
      <c r="I27" s="29">
        <v>9</v>
      </c>
      <c r="J27" s="66">
        <f>SUM(B27:I27)+SUM(B30:I30)</f>
        <v>469</v>
      </c>
      <c r="K27" s="40"/>
      <c r="L27" s="30"/>
    </row>
    <row r="28" spans="1:21">
      <c r="A28" s="8" t="s">
        <v>39</v>
      </c>
      <c r="B28" s="31">
        <f>B27/J27</f>
        <v>0.16631130063965885</v>
      </c>
      <c r="C28" s="31">
        <f>C27/J27</f>
        <v>7.8891257995735611E-2</v>
      </c>
      <c r="D28" s="31">
        <f>D27/J27</f>
        <v>0.21535181236673773</v>
      </c>
      <c r="E28" s="31">
        <f>E27/J27</f>
        <v>4.9040511727078892E-2</v>
      </c>
      <c r="F28" s="31">
        <f>F27/J27</f>
        <v>2.9850746268656716E-2</v>
      </c>
      <c r="G28" s="31">
        <f>G27/J27</f>
        <v>1.9189765458422176E-2</v>
      </c>
      <c r="H28" s="31">
        <f>H27/J27</f>
        <v>2.7718550106609809E-2</v>
      </c>
      <c r="I28" s="31">
        <f>I27/J27</f>
        <v>1.9189765458422176E-2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9">
        <v>13</v>
      </c>
      <c r="C30" s="29">
        <v>7</v>
      </c>
      <c r="D30" s="29">
        <v>35</v>
      </c>
      <c r="E30" s="29">
        <v>21</v>
      </c>
      <c r="F30" s="29">
        <v>17</v>
      </c>
      <c r="G30" s="29">
        <v>12</v>
      </c>
      <c r="H30" s="29">
        <v>69</v>
      </c>
      <c r="I30" s="29">
        <v>11</v>
      </c>
      <c r="J30" s="64">
        <f>SUM(B28:I28)+SUM(B31:I31)</f>
        <v>1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31">
        <f>B30/J27</f>
        <v>2.7718550106609809E-2</v>
      </c>
      <c r="C31" s="31">
        <f>C30/J27</f>
        <v>1.4925373134328358E-2</v>
      </c>
      <c r="D31" s="31">
        <f>D30/J27</f>
        <v>7.4626865671641784E-2</v>
      </c>
      <c r="E31" s="31">
        <f>E30/J27</f>
        <v>4.4776119402985072E-2</v>
      </c>
      <c r="F31" s="31">
        <f>F30/J27</f>
        <v>3.6247334754797439E-2</v>
      </c>
      <c r="G31" s="31">
        <f>G30/J27</f>
        <v>2.5586353944562899E-2</v>
      </c>
      <c r="H31" s="31">
        <f>H30/J27</f>
        <v>0.14712153518123666</v>
      </c>
      <c r="I31" s="31">
        <f>I30/J27</f>
        <v>2.3454157782515993E-2</v>
      </c>
      <c r="J31" s="65"/>
      <c r="K31" s="42"/>
      <c r="L31" s="35"/>
    </row>
    <row r="32" spans="1:21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" t="s">
        <v>41</v>
      </c>
      <c r="C35" s="3" t="s">
        <v>42</v>
      </c>
      <c r="D35" s="3" t="s">
        <v>43</v>
      </c>
      <c r="E35" s="3" t="s">
        <v>44</v>
      </c>
      <c r="F35" s="3" t="s">
        <v>45</v>
      </c>
      <c r="G35" s="3" t="s">
        <v>0</v>
      </c>
    </row>
    <row r="36" spans="1:7">
      <c r="A36" s="6" t="s">
        <v>6</v>
      </c>
      <c r="B36" s="29">
        <v>63</v>
      </c>
      <c r="C36" s="29">
        <v>242</v>
      </c>
      <c r="D36" s="29">
        <v>154</v>
      </c>
      <c r="E36" s="29">
        <v>8</v>
      </c>
      <c r="F36" s="29">
        <v>2</v>
      </c>
      <c r="G36" s="29">
        <f>SUM(B36:F36)</f>
        <v>469</v>
      </c>
    </row>
    <row r="37" spans="1:7">
      <c r="A37" s="8" t="s">
        <v>46</v>
      </c>
      <c r="B37" s="31">
        <f>B36/G36</f>
        <v>0.13432835820895522</v>
      </c>
      <c r="C37" s="31">
        <f>C36/G36</f>
        <v>0.51599147121535183</v>
      </c>
      <c r="D37" s="31">
        <f>D36/G36</f>
        <v>0.32835820895522388</v>
      </c>
      <c r="E37" s="31">
        <f>E36/G36</f>
        <v>1.7057569296375266E-2</v>
      </c>
      <c r="F37" s="31">
        <f>F36/G36</f>
        <v>4.2643923240938165E-3</v>
      </c>
      <c r="G37" s="36">
        <f>SUM(B37:F37)</f>
        <v>1.0000000000000002</v>
      </c>
    </row>
  </sheetData>
  <mergeCells count="14">
    <mergeCell ref="D3:D4"/>
    <mergeCell ref="J3:J4"/>
    <mergeCell ref="A34:G34"/>
    <mergeCell ref="B7:C7"/>
    <mergeCell ref="B8:C8"/>
    <mergeCell ref="A19:A20"/>
    <mergeCell ref="A21:A22"/>
    <mergeCell ref="A3:A4"/>
    <mergeCell ref="B3:C3"/>
    <mergeCell ref="E3:I3"/>
    <mergeCell ref="E7:I7"/>
    <mergeCell ref="E8:I8"/>
    <mergeCell ref="J30:J31"/>
    <mergeCell ref="J27:J2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F16" sqref="F16"/>
    </sheetView>
  </sheetViews>
  <sheetFormatPr defaultColWidth="9" defaultRowHeight="15.75"/>
  <cols>
    <col min="1" max="1" width="11.125" style="2" customWidth="1"/>
    <col min="2" max="10" width="11.125" style="44" customWidth="1"/>
    <col min="1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78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v>13</v>
      </c>
      <c r="C5" s="7">
        <v>2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7">
        <f>SUM(B5:I5)</f>
        <v>15</v>
      </c>
    </row>
    <row r="6" spans="1:10">
      <c r="A6" s="8" t="s">
        <v>25</v>
      </c>
      <c r="B6" s="9">
        <f>B5/J5</f>
        <v>0.8666666666666667</v>
      </c>
      <c r="C6" s="9">
        <f>C5/J5</f>
        <v>0.13333333333333333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10">
        <f>SUM(B6:I6)</f>
        <v>1</v>
      </c>
    </row>
    <row r="7" spans="1:10" ht="16.5" customHeight="1">
      <c r="A7" s="6" t="s">
        <v>26</v>
      </c>
      <c r="B7" s="51">
        <f>SUM(B5:C5)</f>
        <v>15</v>
      </c>
      <c r="C7" s="52"/>
      <c r="D7" s="26">
        <v>0</v>
      </c>
      <c r="E7" s="51">
        <f>SUM(E5:I5)</f>
        <v>0</v>
      </c>
      <c r="F7" s="61"/>
      <c r="G7" s="61"/>
      <c r="H7" s="61"/>
      <c r="I7" s="52"/>
      <c r="J7" s="7">
        <f>SUM(B7:I7)</f>
        <v>15</v>
      </c>
    </row>
    <row r="8" spans="1:10">
      <c r="A8" s="11" t="s">
        <v>8</v>
      </c>
      <c r="B8" s="71">
        <f>B7/J5</f>
        <v>1</v>
      </c>
      <c r="C8" s="72"/>
      <c r="D8" s="27">
        <v>0</v>
      </c>
      <c r="E8" s="71">
        <f>E7/J7</f>
        <v>0</v>
      </c>
      <c r="F8" s="73"/>
      <c r="G8" s="73"/>
      <c r="H8" s="73"/>
      <c r="I8" s="72"/>
      <c r="J8" s="13">
        <f>SUM(B8:I8)</f>
        <v>1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5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10">
      <c r="A14" s="8" t="s">
        <v>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v>10</v>
      </c>
      <c r="C19" s="26">
        <v>1</v>
      </c>
      <c r="D19" s="26">
        <v>1</v>
      </c>
      <c r="E19" s="26">
        <v>0</v>
      </c>
      <c r="F19" s="26">
        <v>0</v>
      </c>
      <c r="G19" s="26">
        <v>0</v>
      </c>
      <c r="H19" s="26">
        <v>1</v>
      </c>
      <c r="I19" s="26">
        <f>SUM(B19:H19)</f>
        <v>13</v>
      </c>
    </row>
    <row r="20" spans="1:21">
      <c r="A20" s="56"/>
      <c r="B20" s="17">
        <f>B19/I19</f>
        <v>0.76923076923076927</v>
      </c>
      <c r="C20" s="17">
        <f>C19/I19</f>
        <v>7.6923076923076927E-2</v>
      </c>
      <c r="D20" s="17">
        <f>D19/I19</f>
        <v>7.6923076923076927E-2</v>
      </c>
      <c r="E20" s="27">
        <v>0</v>
      </c>
      <c r="F20" s="27">
        <v>0</v>
      </c>
      <c r="G20" s="27">
        <v>0</v>
      </c>
      <c r="H20" s="17">
        <f>H19/I19</f>
        <v>7.6923076923076927E-2</v>
      </c>
      <c r="I20" s="27">
        <f>SUM(B20:H20)</f>
        <v>1</v>
      </c>
    </row>
    <row r="21" spans="1:21">
      <c r="A21" s="55" t="s">
        <v>1</v>
      </c>
      <c r="B21" s="26">
        <v>0</v>
      </c>
      <c r="C21" s="26">
        <v>0</v>
      </c>
      <c r="D21" s="26">
        <v>1</v>
      </c>
      <c r="E21" s="26">
        <v>0</v>
      </c>
      <c r="F21" s="26">
        <v>0</v>
      </c>
      <c r="G21" s="26">
        <v>1</v>
      </c>
      <c r="H21" s="26">
        <v>0</v>
      </c>
      <c r="I21" s="26">
        <f>SUM(B21:H21)</f>
        <v>2</v>
      </c>
    </row>
    <row r="22" spans="1:21">
      <c r="A22" s="56"/>
      <c r="B22" s="27">
        <v>0</v>
      </c>
      <c r="C22" s="27">
        <v>0</v>
      </c>
      <c r="D22" s="27">
        <f>D21/I21</f>
        <v>0.5</v>
      </c>
      <c r="E22" s="27">
        <v>0</v>
      </c>
      <c r="F22" s="27">
        <v>0</v>
      </c>
      <c r="G22" s="27">
        <f>G21/I21</f>
        <v>0.5</v>
      </c>
      <c r="H22" s="27">
        <v>0</v>
      </c>
      <c r="I22" s="27">
        <f>SUM(B22:H22)</f>
        <v>1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1</v>
      </c>
      <c r="C27" s="26">
        <v>1</v>
      </c>
      <c r="D27" s="26">
        <v>0</v>
      </c>
      <c r="E27" s="26">
        <v>1</v>
      </c>
      <c r="F27" s="26">
        <v>0</v>
      </c>
      <c r="G27" s="26">
        <v>1</v>
      </c>
      <c r="H27" s="26">
        <v>1</v>
      </c>
      <c r="I27" s="26">
        <v>0</v>
      </c>
      <c r="J27" s="66">
        <f>SUM(B27:I27)+SUM(B30:I30)</f>
        <v>15</v>
      </c>
      <c r="K27" s="40"/>
      <c r="L27" s="30"/>
    </row>
    <row r="28" spans="1:21">
      <c r="A28" s="8" t="s">
        <v>39</v>
      </c>
      <c r="B28" s="17">
        <f>B27/J27</f>
        <v>6.6666666666666666E-2</v>
      </c>
      <c r="C28" s="17">
        <f>C27/J27</f>
        <v>6.6666666666666666E-2</v>
      </c>
      <c r="D28" s="27">
        <v>0</v>
      </c>
      <c r="E28" s="17">
        <f>E27/J27</f>
        <v>6.6666666666666666E-2</v>
      </c>
      <c r="F28" s="27">
        <v>0</v>
      </c>
      <c r="G28" s="17">
        <f>G27/J27</f>
        <v>6.6666666666666666E-2</v>
      </c>
      <c r="H28" s="17">
        <f>H27/J27</f>
        <v>6.6666666666666666E-2</v>
      </c>
      <c r="I28" s="27">
        <v>0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2</v>
      </c>
      <c r="C30" s="26">
        <v>1</v>
      </c>
      <c r="D30" s="26">
        <v>2</v>
      </c>
      <c r="E30" s="26">
        <v>0</v>
      </c>
      <c r="F30" s="26">
        <v>3</v>
      </c>
      <c r="G30" s="26">
        <v>0</v>
      </c>
      <c r="H30" s="26">
        <v>2</v>
      </c>
      <c r="I30" s="26">
        <v>0</v>
      </c>
      <c r="J30" s="64">
        <f>SUM(B28:I28)+SUM(B31:I31)</f>
        <v>1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17">
        <f>B30/J27</f>
        <v>0.13333333333333333</v>
      </c>
      <c r="C31" s="17">
        <f>C30/J27</f>
        <v>6.6666666666666666E-2</v>
      </c>
      <c r="D31" s="17">
        <f>D30/J27</f>
        <v>0.13333333333333333</v>
      </c>
      <c r="E31" s="27">
        <v>0</v>
      </c>
      <c r="F31" s="27">
        <f>F30/J27</f>
        <v>0.2</v>
      </c>
      <c r="G31" s="27">
        <v>0</v>
      </c>
      <c r="H31" s="17">
        <f>H30/J27</f>
        <v>0.13333333333333333</v>
      </c>
      <c r="I31" s="27">
        <v>0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45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v>1</v>
      </c>
      <c r="C36" s="26">
        <v>8</v>
      </c>
      <c r="D36" s="26">
        <v>6</v>
      </c>
      <c r="E36" s="26">
        <v>0</v>
      </c>
      <c r="F36" s="26">
        <v>0</v>
      </c>
      <c r="G36" s="26">
        <f>SUM(B36:F36)</f>
        <v>15</v>
      </c>
    </row>
    <row r="37" spans="1:7">
      <c r="A37" s="8" t="s">
        <v>46</v>
      </c>
      <c r="B37" s="17">
        <f>B36/G36</f>
        <v>6.6666666666666666E-2</v>
      </c>
      <c r="C37" s="17">
        <f>C36/G36</f>
        <v>0.53333333333333333</v>
      </c>
      <c r="D37" s="27">
        <f>D36/G36</f>
        <v>0.4</v>
      </c>
      <c r="E37" s="27">
        <v>0</v>
      </c>
      <c r="F37" s="27">
        <v>0</v>
      </c>
      <c r="G37" s="27">
        <f>SUM(B37:F37)</f>
        <v>1</v>
      </c>
    </row>
  </sheetData>
  <mergeCells count="14">
    <mergeCell ref="A21:A22"/>
    <mergeCell ref="J27:J29"/>
    <mergeCell ref="J30:J31"/>
    <mergeCell ref="A34:G34"/>
    <mergeCell ref="E7:I7"/>
    <mergeCell ref="B8:C8"/>
    <mergeCell ref="E8:I8"/>
    <mergeCell ref="B7:C7"/>
    <mergeCell ref="A19:A20"/>
    <mergeCell ref="A3:A4"/>
    <mergeCell ref="B3:C3"/>
    <mergeCell ref="D3:D4"/>
    <mergeCell ref="E3:I3"/>
    <mergeCell ref="J3:J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B14" sqref="B14"/>
    </sheetView>
  </sheetViews>
  <sheetFormatPr defaultColWidth="9" defaultRowHeight="15.75"/>
  <cols>
    <col min="1" max="1" width="11.125" style="2" customWidth="1"/>
    <col min="2" max="10" width="11.125" style="44" customWidth="1"/>
    <col min="1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79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v>1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f>SUM(B5:I5)</f>
        <v>1</v>
      </c>
    </row>
    <row r="6" spans="1:10">
      <c r="A6" s="8" t="s">
        <v>25</v>
      </c>
      <c r="B6" s="10">
        <f>B5/J5</f>
        <v>1</v>
      </c>
      <c r="C6" s="10">
        <f>C5/J5</f>
        <v>0</v>
      </c>
      <c r="D6" s="10">
        <f>D5/J5</f>
        <v>0</v>
      </c>
      <c r="E6" s="10">
        <f>E5/J5</f>
        <v>0</v>
      </c>
      <c r="F6" s="10">
        <f>F5/J5</f>
        <v>0</v>
      </c>
      <c r="G6" s="10">
        <f>G5/J5</f>
        <v>0</v>
      </c>
      <c r="H6" s="10">
        <f>H5/J5</f>
        <v>0</v>
      </c>
      <c r="I6" s="10">
        <f>I5/J5</f>
        <v>0</v>
      </c>
      <c r="J6" s="10">
        <f>SUM(B6:I6)</f>
        <v>1</v>
      </c>
    </row>
    <row r="7" spans="1:10" ht="16.5" customHeight="1">
      <c r="A7" s="6" t="s">
        <v>26</v>
      </c>
      <c r="B7" s="74">
        <f>SUM(B5:C5)</f>
        <v>1</v>
      </c>
      <c r="C7" s="76"/>
      <c r="D7" s="46">
        <f>D5</f>
        <v>0</v>
      </c>
      <c r="E7" s="74">
        <f>SUM(E5:I5)</f>
        <v>0</v>
      </c>
      <c r="F7" s="75"/>
      <c r="G7" s="75"/>
      <c r="H7" s="75"/>
      <c r="I7" s="76"/>
      <c r="J7" s="7">
        <f>SUM(B7:I7)</f>
        <v>1</v>
      </c>
    </row>
    <row r="8" spans="1:10">
      <c r="A8" s="11" t="s">
        <v>8</v>
      </c>
      <c r="B8" s="71">
        <f>B7/J5</f>
        <v>1</v>
      </c>
      <c r="C8" s="72"/>
      <c r="D8" s="13">
        <f>D7/J7</f>
        <v>0</v>
      </c>
      <c r="E8" s="71">
        <f>E7/J7</f>
        <v>0</v>
      </c>
      <c r="F8" s="73"/>
      <c r="G8" s="73"/>
      <c r="H8" s="73"/>
      <c r="I8" s="72"/>
      <c r="J8" s="13">
        <f>SUM(B8:I8)</f>
        <v>1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5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f>SUM(B13:F13)</f>
        <v>0</v>
      </c>
    </row>
    <row r="14" spans="1:10">
      <c r="A14" s="8" t="s">
        <v>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v>0</v>
      </c>
      <c r="C19" s="26">
        <v>1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f>SUM(B19:H19)</f>
        <v>1</v>
      </c>
    </row>
    <row r="20" spans="1:21">
      <c r="A20" s="56"/>
      <c r="B20" s="27">
        <v>0</v>
      </c>
      <c r="C20" s="27">
        <f>C19/I19</f>
        <v>1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f>SUM(B20:H20)</f>
        <v>1</v>
      </c>
    </row>
    <row r="21" spans="1:21">
      <c r="A21" s="55" t="s">
        <v>1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f>SUM(B21:H21)</f>
        <v>0</v>
      </c>
    </row>
    <row r="22" spans="1:21">
      <c r="A22" s="56"/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66">
        <f>SUM(B27:I27)+SUM(B30:I30)</f>
        <v>1</v>
      </c>
      <c r="K27" s="40"/>
      <c r="L27" s="30"/>
    </row>
    <row r="28" spans="1:21">
      <c r="A28" s="8" t="s">
        <v>39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0</v>
      </c>
      <c r="C30" s="26">
        <v>0</v>
      </c>
      <c r="D30" s="26">
        <v>0</v>
      </c>
      <c r="E30" s="26">
        <v>1</v>
      </c>
      <c r="F30" s="26">
        <v>0</v>
      </c>
      <c r="G30" s="26">
        <v>0</v>
      </c>
      <c r="H30" s="26">
        <v>0</v>
      </c>
      <c r="I30" s="26">
        <v>0</v>
      </c>
      <c r="J30" s="64">
        <f>SUM(B28:I28)+SUM(B31:I31)</f>
        <v>1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27">
        <v>0</v>
      </c>
      <c r="C31" s="27">
        <v>0</v>
      </c>
      <c r="D31" s="27">
        <v>0</v>
      </c>
      <c r="E31" s="27">
        <f>E30/J27</f>
        <v>1</v>
      </c>
      <c r="F31" s="27">
        <v>0</v>
      </c>
      <c r="G31" s="27">
        <v>0</v>
      </c>
      <c r="H31" s="27">
        <v>0</v>
      </c>
      <c r="I31" s="27">
        <v>0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45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v>1</v>
      </c>
      <c r="C36" s="26">
        <v>0</v>
      </c>
      <c r="D36" s="26">
        <v>0</v>
      </c>
      <c r="E36" s="26">
        <v>0</v>
      </c>
      <c r="F36" s="26">
        <v>0</v>
      </c>
      <c r="G36" s="26">
        <f>SUM(B36:F36)</f>
        <v>1</v>
      </c>
    </row>
    <row r="37" spans="1:7">
      <c r="A37" s="8" t="s">
        <v>46</v>
      </c>
      <c r="B37" s="27">
        <f>B36/G36</f>
        <v>1</v>
      </c>
      <c r="C37" s="27">
        <v>0</v>
      </c>
      <c r="D37" s="27">
        <v>0</v>
      </c>
      <c r="E37" s="27">
        <v>0</v>
      </c>
      <c r="F37" s="27">
        <v>0</v>
      </c>
      <c r="G37" s="27">
        <f>SUM(B37:F37)</f>
        <v>1</v>
      </c>
    </row>
  </sheetData>
  <mergeCells count="14">
    <mergeCell ref="A21:A22"/>
    <mergeCell ref="J27:J29"/>
    <mergeCell ref="J30:J31"/>
    <mergeCell ref="A34:G34"/>
    <mergeCell ref="E7:I7"/>
    <mergeCell ref="B8:C8"/>
    <mergeCell ref="E8:I8"/>
    <mergeCell ref="B7:C7"/>
    <mergeCell ref="A19:A20"/>
    <mergeCell ref="A3:A4"/>
    <mergeCell ref="B3:C3"/>
    <mergeCell ref="D3:D4"/>
    <mergeCell ref="E3:I3"/>
    <mergeCell ref="J3:J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D10" sqref="D10"/>
    </sheetView>
  </sheetViews>
  <sheetFormatPr defaultColWidth="9" defaultRowHeight="15.75"/>
  <cols>
    <col min="1" max="1" width="11.125" style="2" customWidth="1"/>
    <col min="2" max="10" width="11.125" style="44" customWidth="1"/>
    <col min="1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80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v>0</v>
      </c>
      <c r="C5" s="7">
        <v>3</v>
      </c>
      <c r="D5" s="7">
        <v>0</v>
      </c>
      <c r="E5" s="7">
        <v>0</v>
      </c>
      <c r="F5" s="7">
        <v>0</v>
      </c>
      <c r="G5" s="7">
        <v>0</v>
      </c>
      <c r="H5" s="7">
        <v>3</v>
      </c>
      <c r="I5" s="7">
        <v>2</v>
      </c>
      <c r="J5" s="7">
        <f>SUM(B5:I5)</f>
        <v>8</v>
      </c>
    </row>
    <row r="6" spans="1:10">
      <c r="A6" s="8" t="s">
        <v>25</v>
      </c>
      <c r="B6" s="27">
        <v>0</v>
      </c>
      <c r="C6" s="9">
        <f>C5/J5</f>
        <v>0.375</v>
      </c>
      <c r="D6" s="27">
        <v>0</v>
      </c>
      <c r="E6" s="27">
        <v>0</v>
      </c>
      <c r="F6" s="27">
        <v>0</v>
      </c>
      <c r="G6" s="27">
        <v>0</v>
      </c>
      <c r="H6" s="9">
        <f>H5/J5</f>
        <v>0.375</v>
      </c>
      <c r="I6" s="10">
        <f>I5/J5</f>
        <v>0.25</v>
      </c>
      <c r="J6" s="10">
        <f>SUM(B6:I6)</f>
        <v>1</v>
      </c>
    </row>
    <row r="7" spans="1:10" ht="16.5" customHeight="1">
      <c r="A7" s="6" t="s">
        <v>26</v>
      </c>
      <c r="B7" s="51">
        <f>SUM(B5:C5)</f>
        <v>3</v>
      </c>
      <c r="C7" s="52"/>
      <c r="D7" s="7">
        <f>D5</f>
        <v>0</v>
      </c>
      <c r="E7" s="51">
        <f>SUM(E5:I5)</f>
        <v>5</v>
      </c>
      <c r="F7" s="61"/>
      <c r="G7" s="61"/>
      <c r="H7" s="61"/>
      <c r="I7" s="52"/>
      <c r="J7" s="7">
        <f>SUM(B7:I7)</f>
        <v>8</v>
      </c>
    </row>
    <row r="8" spans="1:10">
      <c r="A8" s="11" t="s">
        <v>8</v>
      </c>
      <c r="B8" s="53">
        <f>B7/J5</f>
        <v>0.375</v>
      </c>
      <c r="C8" s="54"/>
      <c r="D8" s="27">
        <v>0</v>
      </c>
      <c r="E8" s="53">
        <f>E7/J7</f>
        <v>0.625</v>
      </c>
      <c r="F8" s="62"/>
      <c r="G8" s="62"/>
      <c r="H8" s="62"/>
      <c r="I8" s="63"/>
      <c r="J8" s="13">
        <f>SUM(B8:I8)</f>
        <v>1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5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f>SUM(B13:F13)</f>
        <v>0</v>
      </c>
    </row>
    <row r="14" spans="1:10">
      <c r="A14" s="8" t="s">
        <v>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f>SUM(B19:H19)</f>
        <v>0</v>
      </c>
    </row>
    <row r="20" spans="1:21">
      <c r="A20" s="56"/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</row>
    <row r="21" spans="1:21">
      <c r="A21" s="55" t="s">
        <v>1</v>
      </c>
      <c r="B21" s="26">
        <v>2</v>
      </c>
      <c r="C21" s="26">
        <v>0</v>
      </c>
      <c r="D21" s="26">
        <v>0</v>
      </c>
      <c r="E21" s="26">
        <v>0</v>
      </c>
      <c r="F21" s="26">
        <v>0</v>
      </c>
      <c r="G21" s="26">
        <v>1</v>
      </c>
      <c r="H21" s="26">
        <v>0</v>
      </c>
      <c r="I21" s="26">
        <f>SUM(B21:H21)</f>
        <v>3</v>
      </c>
    </row>
    <row r="22" spans="1:21">
      <c r="A22" s="56"/>
      <c r="B22" s="17">
        <f>B21/I21</f>
        <v>0.66666666666666663</v>
      </c>
      <c r="C22" s="27">
        <f>C21/I21</f>
        <v>0</v>
      </c>
      <c r="D22" s="27">
        <f>D21/I21</f>
        <v>0</v>
      </c>
      <c r="E22" s="27">
        <f>E21/I21</f>
        <v>0</v>
      </c>
      <c r="F22" s="27">
        <f>F21/I21</f>
        <v>0</v>
      </c>
      <c r="G22" s="17">
        <f>G21/I21</f>
        <v>0.33333333333333331</v>
      </c>
      <c r="H22" s="27">
        <f>H21/I21</f>
        <v>0</v>
      </c>
      <c r="I22" s="27">
        <f>SUM(B22:H22)</f>
        <v>1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66">
        <f>SUM(B27:I27)+SUM(B30:I30)</f>
        <v>3</v>
      </c>
      <c r="K27" s="40"/>
      <c r="L27" s="30"/>
    </row>
    <row r="28" spans="1:21">
      <c r="A28" s="8" t="s">
        <v>39</v>
      </c>
      <c r="B28" s="27">
        <f>B27/J27</f>
        <v>0</v>
      </c>
      <c r="C28" s="27">
        <f>C27/J27</f>
        <v>0</v>
      </c>
      <c r="D28" s="27">
        <f>D27/J27</f>
        <v>0</v>
      </c>
      <c r="E28" s="27">
        <f>E27/J27</f>
        <v>0</v>
      </c>
      <c r="F28" s="27">
        <f>F27/J27</f>
        <v>0</v>
      </c>
      <c r="G28" s="27">
        <f>G27/J27</f>
        <v>0</v>
      </c>
      <c r="H28" s="27">
        <f>H27/J27</f>
        <v>0</v>
      </c>
      <c r="I28" s="27">
        <f>I27/J27</f>
        <v>0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0</v>
      </c>
      <c r="C30" s="26">
        <v>0</v>
      </c>
      <c r="D30" s="26">
        <v>1</v>
      </c>
      <c r="E30" s="26">
        <v>0</v>
      </c>
      <c r="F30" s="26">
        <v>1</v>
      </c>
      <c r="G30" s="26">
        <v>0</v>
      </c>
      <c r="H30" s="26">
        <v>1</v>
      </c>
      <c r="I30" s="26">
        <v>0</v>
      </c>
      <c r="J30" s="64">
        <f>SUM(B28:I28)+SUM(B31:I31)</f>
        <v>1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27">
        <f>B30/J27</f>
        <v>0</v>
      </c>
      <c r="C31" s="27">
        <f>C30/J27</f>
        <v>0</v>
      </c>
      <c r="D31" s="27">
        <f>D30/J27</f>
        <v>0.33333333333333331</v>
      </c>
      <c r="E31" s="27">
        <f>E30/J27</f>
        <v>0</v>
      </c>
      <c r="F31" s="27">
        <f>F30/J27</f>
        <v>0.33333333333333331</v>
      </c>
      <c r="G31" s="27">
        <f>G30/J27</f>
        <v>0</v>
      </c>
      <c r="H31" s="27">
        <f>H30/J27</f>
        <v>0.33333333333333331</v>
      </c>
      <c r="I31" s="27">
        <f>I30/J27</f>
        <v>0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45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v>0</v>
      </c>
      <c r="C36" s="26">
        <v>3</v>
      </c>
      <c r="D36" s="26">
        <v>0</v>
      </c>
      <c r="E36" s="26">
        <v>0</v>
      </c>
      <c r="F36" s="26">
        <v>0</v>
      </c>
      <c r="G36" s="26">
        <f>SUM(B36:F36)</f>
        <v>3</v>
      </c>
    </row>
    <row r="37" spans="1:7">
      <c r="A37" s="8" t="s">
        <v>46</v>
      </c>
      <c r="B37" s="27">
        <f>B36/G36</f>
        <v>0</v>
      </c>
      <c r="C37" s="27">
        <f>C36/G36</f>
        <v>1</v>
      </c>
      <c r="D37" s="27">
        <f>D36/G36</f>
        <v>0</v>
      </c>
      <c r="E37" s="27">
        <f>E36/G36</f>
        <v>0</v>
      </c>
      <c r="F37" s="27">
        <f>F36/G36</f>
        <v>0</v>
      </c>
      <c r="G37" s="27">
        <f>SUM(B37:F37)</f>
        <v>1</v>
      </c>
    </row>
  </sheetData>
  <mergeCells count="14">
    <mergeCell ref="A21:A22"/>
    <mergeCell ref="J27:J29"/>
    <mergeCell ref="J30:J31"/>
    <mergeCell ref="A34:G34"/>
    <mergeCell ref="E7:I7"/>
    <mergeCell ref="B8:C8"/>
    <mergeCell ref="E8:I8"/>
    <mergeCell ref="B7:C7"/>
    <mergeCell ref="A19:A20"/>
    <mergeCell ref="A3:A4"/>
    <mergeCell ref="B3:C3"/>
    <mergeCell ref="D3:D4"/>
    <mergeCell ref="E3:I3"/>
    <mergeCell ref="J3:J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3" workbookViewId="0">
      <selection activeCell="C16" sqref="C16"/>
    </sheetView>
  </sheetViews>
  <sheetFormatPr defaultColWidth="9" defaultRowHeight="15.75"/>
  <cols>
    <col min="1" max="1" width="11.125" style="2" customWidth="1"/>
    <col min="2" max="10" width="11.125" style="44" customWidth="1"/>
    <col min="1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81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v>48</v>
      </c>
      <c r="C5" s="7">
        <v>1</v>
      </c>
      <c r="D5" s="7">
        <v>0</v>
      </c>
      <c r="E5" s="7">
        <v>1</v>
      </c>
      <c r="F5" s="7">
        <v>0</v>
      </c>
      <c r="G5" s="7">
        <v>0</v>
      </c>
      <c r="H5" s="7">
        <v>2</v>
      </c>
      <c r="I5" s="7">
        <v>0</v>
      </c>
      <c r="J5" s="7">
        <f>SUM(B5:I5)</f>
        <v>52</v>
      </c>
    </row>
    <row r="6" spans="1:10">
      <c r="A6" s="8" t="s">
        <v>25</v>
      </c>
      <c r="B6" s="9">
        <f>B5/J5</f>
        <v>0.92307692307692313</v>
      </c>
      <c r="C6" s="9">
        <f>C5/J5</f>
        <v>1.9230769230769232E-2</v>
      </c>
      <c r="D6" s="27">
        <v>0</v>
      </c>
      <c r="E6" s="9">
        <f>E5/J5</f>
        <v>1.9230769230769232E-2</v>
      </c>
      <c r="F6" s="27">
        <v>0</v>
      </c>
      <c r="G6" s="27">
        <v>0</v>
      </c>
      <c r="H6" s="9">
        <f>H5/J5</f>
        <v>3.8461538461538464E-2</v>
      </c>
      <c r="I6" s="27">
        <v>0</v>
      </c>
      <c r="J6" s="10">
        <f>SUM(B6:I6)</f>
        <v>1.0000000000000002</v>
      </c>
    </row>
    <row r="7" spans="1:10" ht="16.5" customHeight="1">
      <c r="A7" s="6" t="s">
        <v>26</v>
      </c>
      <c r="B7" s="51">
        <f>SUM(B5:C5)</f>
        <v>49</v>
      </c>
      <c r="C7" s="52"/>
      <c r="D7" s="7">
        <f>D5</f>
        <v>0</v>
      </c>
      <c r="E7" s="51">
        <f>SUM(E5:I5)</f>
        <v>3</v>
      </c>
      <c r="F7" s="61"/>
      <c r="G7" s="61"/>
      <c r="H7" s="61"/>
      <c r="I7" s="52"/>
      <c r="J7" s="7">
        <f>SUM(B7:I7)</f>
        <v>52</v>
      </c>
    </row>
    <row r="8" spans="1:10">
      <c r="A8" s="11" t="s">
        <v>8</v>
      </c>
      <c r="B8" s="53">
        <f>B7/J5</f>
        <v>0.94230769230769229</v>
      </c>
      <c r="C8" s="54"/>
      <c r="D8" s="27">
        <v>0</v>
      </c>
      <c r="E8" s="53">
        <f>E7/J7</f>
        <v>5.7692307692307696E-2</v>
      </c>
      <c r="F8" s="62"/>
      <c r="G8" s="62"/>
      <c r="H8" s="62"/>
      <c r="I8" s="63"/>
      <c r="J8" s="13">
        <f>SUM(B8:I8)</f>
        <v>1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5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f>SUM(B13:F13)</f>
        <v>0</v>
      </c>
    </row>
    <row r="14" spans="1:10">
      <c r="A14" s="8" t="s">
        <v>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v>43</v>
      </c>
      <c r="C19" s="26">
        <v>1</v>
      </c>
      <c r="D19" s="26">
        <v>0</v>
      </c>
      <c r="E19" s="26">
        <v>1</v>
      </c>
      <c r="F19" s="26">
        <v>3</v>
      </c>
      <c r="G19" s="26">
        <v>0</v>
      </c>
      <c r="H19" s="26">
        <v>0</v>
      </c>
      <c r="I19" s="26">
        <f>SUM(B19:H19)</f>
        <v>48</v>
      </c>
    </row>
    <row r="20" spans="1:21">
      <c r="A20" s="56"/>
      <c r="B20" s="17">
        <f>B19/I19</f>
        <v>0.89583333333333337</v>
      </c>
      <c r="C20" s="17">
        <f>C19/I19</f>
        <v>2.0833333333333332E-2</v>
      </c>
      <c r="D20" s="27">
        <v>0</v>
      </c>
      <c r="E20" s="17">
        <f>E19/I19</f>
        <v>2.0833333333333332E-2</v>
      </c>
      <c r="F20" s="17">
        <f>F19/I19</f>
        <v>6.25E-2</v>
      </c>
      <c r="G20" s="27">
        <v>0</v>
      </c>
      <c r="H20" s="27">
        <v>0</v>
      </c>
      <c r="I20" s="27">
        <f>SUM(B20:H20)</f>
        <v>1</v>
      </c>
    </row>
    <row r="21" spans="1:21">
      <c r="A21" s="55" t="s">
        <v>1</v>
      </c>
      <c r="B21" s="26">
        <v>1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f>SUM(B21:H21)</f>
        <v>1</v>
      </c>
    </row>
    <row r="22" spans="1:21">
      <c r="A22" s="56"/>
      <c r="B22" s="27">
        <f>B21/I21</f>
        <v>1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f>SUM(B22:H22)</f>
        <v>1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1</v>
      </c>
      <c r="C27" s="26">
        <v>3</v>
      </c>
      <c r="D27" s="26">
        <v>0</v>
      </c>
      <c r="E27" s="26">
        <v>1</v>
      </c>
      <c r="F27" s="26">
        <v>1</v>
      </c>
      <c r="G27" s="26">
        <v>1</v>
      </c>
      <c r="H27" s="26">
        <v>1</v>
      </c>
      <c r="I27" s="26">
        <v>0</v>
      </c>
      <c r="J27" s="66">
        <f>SUM(B27:I27)+SUM(B30:I30)</f>
        <v>49</v>
      </c>
      <c r="K27" s="40"/>
      <c r="L27" s="30"/>
    </row>
    <row r="28" spans="1:21">
      <c r="A28" s="8" t="s">
        <v>39</v>
      </c>
      <c r="B28" s="17">
        <f>B27/J27</f>
        <v>2.0408163265306121E-2</v>
      </c>
      <c r="C28" s="17">
        <f>C27/J27</f>
        <v>6.1224489795918366E-2</v>
      </c>
      <c r="D28" s="27">
        <v>0</v>
      </c>
      <c r="E28" s="17">
        <f>E27/J27</f>
        <v>2.0408163265306121E-2</v>
      </c>
      <c r="F28" s="17">
        <f>F27/J27</f>
        <v>2.0408163265306121E-2</v>
      </c>
      <c r="G28" s="17">
        <f>G27/J27</f>
        <v>2.0408163265306121E-2</v>
      </c>
      <c r="H28" s="17">
        <f>H27/J27</f>
        <v>2.0408163265306121E-2</v>
      </c>
      <c r="I28" s="27">
        <v>0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1</v>
      </c>
      <c r="C30" s="26">
        <v>0</v>
      </c>
      <c r="D30" s="26">
        <v>4</v>
      </c>
      <c r="E30" s="26">
        <v>1</v>
      </c>
      <c r="F30" s="26">
        <v>4</v>
      </c>
      <c r="G30" s="26">
        <v>1</v>
      </c>
      <c r="H30" s="26">
        <v>29</v>
      </c>
      <c r="I30" s="26">
        <v>1</v>
      </c>
      <c r="J30" s="64">
        <f>SUM(B28:I28)+SUM(B31:I31)</f>
        <v>1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17">
        <f>B30/J27</f>
        <v>2.0408163265306121E-2</v>
      </c>
      <c r="C31" s="27">
        <v>0</v>
      </c>
      <c r="D31" s="17">
        <f>D30/J27</f>
        <v>8.1632653061224483E-2</v>
      </c>
      <c r="E31" s="17">
        <f>E30/J27</f>
        <v>2.0408163265306121E-2</v>
      </c>
      <c r="F31" s="17">
        <f>F30/J27</f>
        <v>8.1632653061224483E-2</v>
      </c>
      <c r="G31" s="17">
        <f>G30/J27</f>
        <v>2.0408163265306121E-2</v>
      </c>
      <c r="H31" s="17">
        <f>H30/J27</f>
        <v>0.59183673469387754</v>
      </c>
      <c r="I31" s="17">
        <f>I30/J27</f>
        <v>2.0408163265306121E-2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45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v>4</v>
      </c>
      <c r="C36" s="26">
        <v>31</v>
      </c>
      <c r="D36" s="26">
        <v>14</v>
      </c>
      <c r="E36" s="26">
        <v>0</v>
      </c>
      <c r="F36" s="26">
        <v>0</v>
      </c>
      <c r="G36" s="26">
        <f>SUM(B36:F36)</f>
        <v>49</v>
      </c>
    </row>
    <row r="37" spans="1:7">
      <c r="A37" s="8" t="s">
        <v>46</v>
      </c>
      <c r="B37" s="17">
        <f>B36/G36</f>
        <v>8.1632653061224483E-2</v>
      </c>
      <c r="C37" s="17">
        <f>C36/G36</f>
        <v>0.63265306122448983</v>
      </c>
      <c r="D37" s="17">
        <f>D36/G36</f>
        <v>0.2857142857142857</v>
      </c>
      <c r="E37" s="27">
        <v>0</v>
      </c>
      <c r="F37" s="27">
        <v>0</v>
      </c>
      <c r="G37" s="27">
        <f>SUM(B37:F37)</f>
        <v>1</v>
      </c>
    </row>
  </sheetData>
  <mergeCells count="14">
    <mergeCell ref="A21:A22"/>
    <mergeCell ref="J27:J29"/>
    <mergeCell ref="J30:J31"/>
    <mergeCell ref="A34:G34"/>
    <mergeCell ref="E7:I7"/>
    <mergeCell ref="B8:C8"/>
    <mergeCell ref="E8:I8"/>
    <mergeCell ref="B7:C7"/>
    <mergeCell ref="A19:A20"/>
    <mergeCell ref="A3:A4"/>
    <mergeCell ref="B3:C3"/>
    <mergeCell ref="D3:D4"/>
    <mergeCell ref="E3:I3"/>
    <mergeCell ref="J3:J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3" workbookViewId="0"/>
  </sheetViews>
  <sheetFormatPr defaultColWidth="9" defaultRowHeight="15.75"/>
  <cols>
    <col min="1" max="1" width="11.125" style="2" customWidth="1"/>
    <col min="2" max="10" width="11.125" style="44" customWidth="1"/>
    <col min="1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82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v>16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f>SUM(B5:I5)</f>
        <v>16</v>
      </c>
    </row>
    <row r="6" spans="1:10">
      <c r="A6" s="8" t="s">
        <v>25</v>
      </c>
      <c r="B6" s="10">
        <f>B5/J5</f>
        <v>1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10">
        <f>SUM(B6:I6)</f>
        <v>1</v>
      </c>
    </row>
    <row r="7" spans="1:10" ht="16.5" customHeight="1">
      <c r="A7" s="6" t="s">
        <v>26</v>
      </c>
      <c r="B7" s="51">
        <f>SUM(B5:C5)</f>
        <v>16</v>
      </c>
      <c r="C7" s="52"/>
      <c r="D7" s="7">
        <f>D5</f>
        <v>0</v>
      </c>
      <c r="E7" s="51">
        <f>SUM(E5:I5)</f>
        <v>0</v>
      </c>
      <c r="F7" s="61"/>
      <c r="G7" s="61"/>
      <c r="H7" s="61"/>
      <c r="I7" s="52"/>
      <c r="J7" s="7">
        <f>SUM(B7:I7)</f>
        <v>16</v>
      </c>
    </row>
    <row r="8" spans="1:10">
      <c r="A8" s="11" t="s">
        <v>8</v>
      </c>
      <c r="B8" s="71">
        <f>B7/J5</f>
        <v>1</v>
      </c>
      <c r="C8" s="72"/>
      <c r="D8" s="27">
        <v>0</v>
      </c>
      <c r="E8" s="71">
        <f>E7/J7</f>
        <v>0</v>
      </c>
      <c r="F8" s="73"/>
      <c r="G8" s="73"/>
      <c r="H8" s="73"/>
      <c r="I8" s="72"/>
      <c r="J8" s="13">
        <f>SUM(B8:I8)</f>
        <v>1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5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f>SUM(B13:F13)</f>
        <v>0</v>
      </c>
    </row>
    <row r="14" spans="1:10">
      <c r="A14" s="8" t="s">
        <v>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v>16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f>SUM(B19:H19)</f>
        <v>16</v>
      </c>
    </row>
    <row r="20" spans="1:21">
      <c r="A20" s="56"/>
      <c r="B20" s="27">
        <f>B19/I19</f>
        <v>1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f>SUM(B20:H20)</f>
        <v>1</v>
      </c>
    </row>
    <row r="21" spans="1:21">
      <c r="A21" s="55" t="s">
        <v>1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f>SUM(B21:H21)</f>
        <v>0</v>
      </c>
    </row>
    <row r="22" spans="1:21">
      <c r="A22" s="56"/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66">
        <f>SUM(B27:I27)+SUM(B30:I30)</f>
        <v>16</v>
      </c>
      <c r="K27" s="40"/>
      <c r="L27" s="30"/>
    </row>
    <row r="28" spans="1:21">
      <c r="A28" s="8" t="s">
        <v>39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2</v>
      </c>
      <c r="C30" s="26">
        <v>0</v>
      </c>
      <c r="D30" s="26">
        <v>6</v>
      </c>
      <c r="E30" s="26">
        <v>0</v>
      </c>
      <c r="F30" s="26">
        <v>2</v>
      </c>
      <c r="G30" s="26">
        <v>0</v>
      </c>
      <c r="H30" s="26">
        <v>6</v>
      </c>
      <c r="I30" s="26">
        <v>0</v>
      </c>
      <c r="J30" s="64">
        <f>SUM(B28:I28)+SUM(B31:I31)</f>
        <v>1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17">
        <f>B30/J27</f>
        <v>0.125</v>
      </c>
      <c r="C31" s="27">
        <v>0</v>
      </c>
      <c r="D31" s="17">
        <f>D30/J27</f>
        <v>0.375</v>
      </c>
      <c r="E31" s="27">
        <v>0</v>
      </c>
      <c r="F31" s="17">
        <f>F30/J27</f>
        <v>0.125</v>
      </c>
      <c r="G31" s="27">
        <v>0</v>
      </c>
      <c r="H31" s="17">
        <f>H30/J27</f>
        <v>0.375</v>
      </c>
      <c r="I31" s="27">
        <v>0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45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v>3</v>
      </c>
      <c r="C36" s="26">
        <v>12</v>
      </c>
      <c r="D36" s="26">
        <v>1</v>
      </c>
      <c r="E36" s="26">
        <v>0</v>
      </c>
      <c r="F36" s="26">
        <v>0</v>
      </c>
      <c r="G36" s="26">
        <f>SUM(B36:F36)</f>
        <v>16</v>
      </c>
    </row>
    <row r="37" spans="1:7">
      <c r="A37" s="8" t="s">
        <v>46</v>
      </c>
      <c r="B37" s="17">
        <f>B36/G36</f>
        <v>0.1875</v>
      </c>
      <c r="C37" s="27">
        <f>C36/G36</f>
        <v>0.75</v>
      </c>
      <c r="D37" s="17">
        <f>D36/G36</f>
        <v>6.25E-2</v>
      </c>
      <c r="E37" s="27">
        <v>0</v>
      </c>
      <c r="F37" s="27">
        <v>0</v>
      </c>
      <c r="G37" s="27">
        <f>SUM(B37:F37)</f>
        <v>1</v>
      </c>
    </row>
  </sheetData>
  <mergeCells count="14">
    <mergeCell ref="A21:A22"/>
    <mergeCell ref="J27:J29"/>
    <mergeCell ref="J30:J31"/>
    <mergeCell ref="A34:G34"/>
    <mergeCell ref="E7:I7"/>
    <mergeCell ref="B8:C8"/>
    <mergeCell ref="E8:I8"/>
    <mergeCell ref="B7:C7"/>
    <mergeCell ref="A19:A20"/>
    <mergeCell ref="A3:A4"/>
    <mergeCell ref="B3:C3"/>
    <mergeCell ref="D3:D4"/>
    <mergeCell ref="E3:I3"/>
    <mergeCell ref="J3:J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3" workbookViewId="0"/>
  </sheetViews>
  <sheetFormatPr defaultColWidth="9" defaultRowHeight="15.75"/>
  <cols>
    <col min="1" max="1" width="11.125" style="2" customWidth="1"/>
    <col min="2" max="10" width="11.125" style="44" customWidth="1"/>
    <col min="1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83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v>75</v>
      </c>
      <c r="C5" s="7">
        <v>8</v>
      </c>
      <c r="D5" s="7">
        <v>5</v>
      </c>
      <c r="E5" s="7">
        <v>0</v>
      </c>
      <c r="F5" s="7">
        <v>6</v>
      </c>
      <c r="G5" s="7">
        <v>1</v>
      </c>
      <c r="H5" s="7">
        <v>5</v>
      </c>
      <c r="I5" s="7">
        <v>1</v>
      </c>
      <c r="J5" s="7">
        <f>SUM(B5:I5)</f>
        <v>101</v>
      </c>
    </row>
    <row r="6" spans="1:10">
      <c r="A6" s="8" t="s">
        <v>25</v>
      </c>
      <c r="B6" s="9">
        <f>B5/J5</f>
        <v>0.74257425742574257</v>
      </c>
      <c r="C6" s="9">
        <f>C5/J5</f>
        <v>7.9207920792079209E-2</v>
      </c>
      <c r="D6" s="9">
        <f>D5/J5</f>
        <v>4.9504950495049507E-2</v>
      </c>
      <c r="E6" s="27">
        <v>0</v>
      </c>
      <c r="F6" s="9">
        <f>F5/J5</f>
        <v>5.9405940594059403E-2</v>
      </c>
      <c r="G6" s="9">
        <f>G5/J5</f>
        <v>9.9009900990099011E-3</v>
      </c>
      <c r="H6" s="9">
        <f>H5/J5</f>
        <v>4.9504950495049507E-2</v>
      </c>
      <c r="I6" s="9">
        <f>I5/J5</f>
        <v>9.9009900990099011E-3</v>
      </c>
      <c r="J6" s="10">
        <f>SUM(B6:I6)</f>
        <v>1</v>
      </c>
    </row>
    <row r="7" spans="1:10" ht="16.5" customHeight="1">
      <c r="A7" s="6" t="s">
        <v>26</v>
      </c>
      <c r="B7" s="51">
        <f>SUM(B5:C5)</f>
        <v>83</v>
      </c>
      <c r="C7" s="52"/>
      <c r="D7" s="7">
        <f>D5</f>
        <v>5</v>
      </c>
      <c r="E7" s="51">
        <f>SUM(E5:I5)</f>
        <v>13</v>
      </c>
      <c r="F7" s="61"/>
      <c r="G7" s="61"/>
      <c r="H7" s="61"/>
      <c r="I7" s="52"/>
      <c r="J7" s="7">
        <f>SUM(B7:I7)</f>
        <v>101</v>
      </c>
    </row>
    <row r="8" spans="1:10">
      <c r="A8" s="11" t="s">
        <v>8</v>
      </c>
      <c r="B8" s="53">
        <f>B7/J5</f>
        <v>0.82178217821782173</v>
      </c>
      <c r="C8" s="54"/>
      <c r="D8" s="12">
        <f>D7/J7</f>
        <v>4.9504950495049507E-2</v>
      </c>
      <c r="E8" s="53">
        <f>E7/J7</f>
        <v>0.12871287128712872</v>
      </c>
      <c r="F8" s="62"/>
      <c r="G8" s="62"/>
      <c r="H8" s="62"/>
      <c r="I8" s="63"/>
      <c r="J8" s="13">
        <f>SUM(B8:I8)</f>
        <v>1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5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0</v>
      </c>
      <c r="C13" s="26">
        <v>0</v>
      </c>
      <c r="D13" s="26">
        <v>1</v>
      </c>
      <c r="E13" s="26">
        <v>0</v>
      </c>
      <c r="F13" s="26">
        <v>0</v>
      </c>
      <c r="G13" s="26">
        <f>SUM(B13:F13)</f>
        <v>1</v>
      </c>
    </row>
    <row r="14" spans="1:10">
      <c r="A14" s="8" t="s">
        <v>7</v>
      </c>
      <c r="B14" s="27">
        <v>0</v>
      </c>
      <c r="C14" s="27">
        <v>0</v>
      </c>
      <c r="D14" s="27">
        <f>D13/G13</f>
        <v>1</v>
      </c>
      <c r="E14" s="27">
        <f>E13/G13</f>
        <v>0</v>
      </c>
      <c r="F14" s="27">
        <v>0</v>
      </c>
      <c r="G14" s="27">
        <f>SUM(B14:F14)</f>
        <v>1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v>71</v>
      </c>
      <c r="C19" s="26">
        <v>2</v>
      </c>
      <c r="D19" s="26">
        <v>1</v>
      </c>
      <c r="E19" s="26">
        <v>0</v>
      </c>
      <c r="F19" s="26">
        <v>0</v>
      </c>
      <c r="G19" s="26">
        <v>1</v>
      </c>
      <c r="H19" s="26">
        <v>0</v>
      </c>
      <c r="I19" s="26">
        <f>SUM(B19:H19)</f>
        <v>75</v>
      </c>
    </row>
    <row r="20" spans="1:21">
      <c r="A20" s="56"/>
      <c r="B20" s="17">
        <f>B19/I19</f>
        <v>0.94666666666666666</v>
      </c>
      <c r="C20" s="17">
        <f>C19/I19</f>
        <v>2.6666666666666668E-2</v>
      </c>
      <c r="D20" s="17">
        <f>D19/I19</f>
        <v>1.3333333333333334E-2</v>
      </c>
      <c r="E20" s="27">
        <v>0</v>
      </c>
      <c r="F20" s="27">
        <v>0</v>
      </c>
      <c r="G20" s="17">
        <f>G19/I19</f>
        <v>1.3333333333333334E-2</v>
      </c>
      <c r="H20" s="27">
        <v>0</v>
      </c>
      <c r="I20" s="27">
        <f>SUM(B20:H20)</f>
        <v>0.99999999999999989</v>
      </c>
    </row>
    <row r="21" spans="1:21">
      <c r="A21" s="55" t="s">
        <v>1</v>
      </c>
      <c r="B21" s="26">
        <v>6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2</v>
      </c>
      <c r="I21" s="26">
        <f>SUM(B21:H21)</f>
        <v>8</v>
      </c>
    </row>
    <row r="22" spans="1:21">
      <c r="A22" s="56"/>
      <c r="B22" s="27">
        <f>B21/I21</f>
        <v>0.75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f>H21/I21</f>
        <v>0.25</v>
      </c>
      <c r="I22" s="27">
        <f>SUM(B22:H22)</f>
        <v>1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4</v>
      </c>
      <c r="C27" s="26">
        <v>4</v>
      </c>
      <c r="D27" s="26">
        <v>10</v>
      </c>
      <c r="E27" s="26">
        <v>10</v>
      </c>
      <c r="F27" s="26">
        <v>6</v>
      </c>
      <c r="G27" s="26">
        <v>1</v>
      </c>
      <c r="H27" s="26">
        <v>2</v>
      </c>
      <c r="I27" s="26">
        <v>2</v>
      </c>
      <c r="J27" s="66">
        <f>SUM(B27:I27)+SUM(B30:I30)</f>
        <v>83</v>
      </c>
      <c r="K27" s="40"/>
      <c r="L27" s="30"/>
    </row>
    <row r="28" spans="1:21">
      <c r="A28" s="8" t="s">
        <v>39</v>
      </c>
      <c r="B28" s="17">
        <f>B27/J27</f>
        <v>4.8192771084337352E-2</v>
      </c>
      <c r="C28" s="17">
        <f>C27/J27</f>
        <v>4.8192771084337352E-2</v>
      </c>
      <c r="D28" s="17">
        <f>D27/J27</f>
        <v>0.12048192771084337</v>
      </c>
      <c r="E28" s="17">
        <f>E27/J27</f>
        <v>0.12048192771084337</v>
      </c>
      <c r="F28" s="17">
        <f>F27/J27</f>
        <v>7.2289156626506021E-2</v>
      </c>
      <c r="G28" s="17">
        <f>G27/J27</f>
        <v>1.2048192771084338E-2</v>
      </c>
      <c r="H28" s="17">
        <f>H27/J27</f>
        <v>2.4096385542168676E-2</v>
      </c>
      <c r="I28" s="17">
        <f>I27/J27</f>
        <v>2.4096385542168676E-2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1</v>
      </c>
      <c r="C30" s="26">
        <v>3</v>
      </c>
      <c r="D30" s="26">
        <v>3</v>
      </c>
      <c r="E30" s="26">
        <v>2</v>
      </c>
      <c r="F30" s="26">
        <v>4</v>
      </c>
      <c r="G30" s="26">
        <v>6</v>
      </c>
      <c r="H30" s="26">
        <v>24</v>
      </c>
      <c r="I30" s="26">
        <v>1</v>
      </c>
      <c r="J30" s="64">
        <f>SUM(B28:I28)+SUM(B31:I31)</f>
        <v>1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17">
        <f>B30/J27</f>
        <v>1.2048192771084338E-2</v>
      </c>
      <c r="C31" s="17">
        <f>C30/J27</f>
        <v>3.614457831325301E-2</v>
      </c>
      <c r="D31" s="17">
        <f>D30/J27</f>
        <v>3.614457831325301E-2</v>
      </c>
      <c r="E31" s="17">
        <f>E30/J27</f>
        <v>2.4096385542168676E-2</v>
      </c>
      <c r="F31" s="17">
        <f>F30/J27</f>
        <v>4.8192771084337352E-2</v>
      </c>
      <c r="G31" s="17">
        <f>G30/J27</f>
        <v>7.2289156626506021E-2</v>
      </c>
      <c r="H31" s="17">
        <f>H30/J27</f>
        <v>0.28915662650602408</v>
      </c>
      <c r="I31" s="17">
        <f>I30/J27</f>
        <v>1.2048192771084338E-2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45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v>6</v>
      </c>
      <c r="C36" s="26">
        <v>24</v>
      </c>
      <c r="D36" s="26">
        <v>51</v>
      </c>
      <c r="E36" s="26">
        <v>2</v>
      </c>
      <c r="F36" s="26">
        <v>0</v>
      </c>
      <c r="G36" s="26">
        <f>SUM(B36:F36)</f>
        <v>83</v>
      </c>
    </row>
    <row r="37" spans="1:7">
      <c r="A37" s="8" t="s">
        <v>46</v>
      </c>
      <c r="B37" s="17">
        <f>B36/G36</f>
        <v>7.2289156626506021E-2</v>
      </c>
      <c r="C37" s="17">
        <f>C36/G36</f>
        <v>0.28915662650602408</v>
      </c>
      <c r="D37" s="17">
        <f>D36/G36</f>
        <v>0.61445783132530118</v>
      </c>
      <c r="E37" s="17">
        <f>E36/G36</f>
        <v>2.4096385542168676E-2</v>
      </c>
      <c r="F37" s="27">
        <v>0</v>
      </c>
      <c r="G37" s="27">
        <f>SUM(B37:F37)</f>
        <v>0.99999999999999989</v>
      </c>
    </row>
  </sheetData>
  <mergeCells count="14">
    <mergeCell ref="A21:A22"/>
    <mergeCell ref="J27:J29"/>
    <mergeCell ref="J30:J31"/>
    <mergeCell ref="A34:G34"/>
    <mergeCell ref="E7:I7"/>
    <mergeCell ref="B8:C8"/>
    <mergeCell ref="E8:I8"/>
    <mergeCell ref="B7:C7"/>
    <mergeCell ref="A19:A20"/>
    <mergeCell ref="A3:A4"/>
    <mergeCell ref="B3:C3"/>
    <mergeCell ref="D3:D4"/>
    <mergeCell ref="E3:I3"/>
    <mergeCell ref="J3:J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3" workbookViewId="0"/>
  </sheetViews>
  <sheetFormatPr defaultColWidth="9" defaultRowHeight="15.75"/>
  <cols>
    <col min="1" max="1" width="11.125" style="2" customWidth="1"/>
    <col min="2" max="10" width="11.125" style="44" customWidth="1"/>
    <col min="1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84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v>6</v>
      </c>
      <c r="C5" s="7">
        <v>6</v>
      </c>
      <c r="D5" s="7">
        <v>7</v>
      </c>
      <c r="E5" s="7">
        <v>1</v>
      </c>
      <c r="F5" s="7">
        <v>0</v>
      </c>
      <c r="G5" s="7">
        <v>3</v>
      </c>
      <c r="H5" s="7">
        <v>4</v>
      </c>
      <c r="I5" s="7">
        <v>0</v>
      </c>
      <c r="J5" s="7">
        <f>SUM(B5:I5)</f>
        <v>27</v>
      </c>
    </row>
    <row r="6" spans="1:10">
      <c r="A6" s="8" t="s">
        <v>25</v>
      </c>
      <c r="B6" s="9">
        <f>B5/J5</f>
        <v>0.22222222222222221</v>
      </c>
      <c r="C6" s="9">
        <f>C5/J5</f>
        <v>0.22222222222222221</v>
      </c>
      <c r="D6" s="9">
        <f>D5/J5</f>
        <v>0.25925925925925924</v>
      </c>
      <c r="E6" s="9">
        <f>E5/J5</f>
        <v>3.7037037037037035E-2</v>
      </c>
      <c r="F6" s="27">
        <v>0</v>
      </c>
      <c r="G6" s="9">
        <f>G5/J5</f>
        <v>0.1111111111111111</v>
      </c>
      <c r="H6" s="9">
        <f>H5/J5</f>
        <v>0.14814814814814814</v>
      </c>
      <c r="I6" s="27">
        <v>0</v>
      </c>
      <c r="J6" s="10">
        <f>SUM(B6:I6)</f>
        <v>1</v>
      </c>
    </row>
    <row r="7" spans="1:10" ht="16.5" customHeight="1">
      <c r="A7" s="6" t="s">
        <v>26</v>
      </c>
      <c r="B7" s="51">
        <f>SUM(B5:C5)</f>
        <v>12</v>
      </c>
      <c r="C7" s="52"/>
      <c r="D7" s="7">
        <f>D5</f>
        <v>7</v>
      </c>
      <c r="E7" s="51">
        <f>SUM(E5:I5)</f>
        <v>8</v>
      </c>
      <c r="F7" s="61"/>
      <c r="G7" s="61"/>
      <c r="H7" s="61"/>
      <c r="I7" s="52"/>
      <c r="J7" s="7">
        <f>SUM(B7:I7)</f>
        <v>27</v>
      </c>
    </row>
    <row r="8" spans="1:10">
      <c r="A8" s="11" t="s">
        <v>8</v>
      </c>
      <c r="B8" s="53">
        <f>B7/J5</f>
        <v>0.44444444444444442</v>
      </c>
      <c r="C8" s="54"/>
      <c r="D8" s="12">
        <f>D7/J7</f>
        <v>0.25925925925925924</v>
      </c>
      <c r="E8" s="53">
        <f>E7/J7</f>
        <v>0.29629629629629628</v>
      </c>
      <c r="F8" s="62"/>
      <c r="G8" s="62"/>
      <c r="H8" s="62"/>
      <c r="I8" s="63"/>
      <c r="J8" s="13">
        <f>SUM(B8:I8)</f>
        <v>1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5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2</v>
      </c>
      <c r="C13" s="26">
        <v>0</v>
      </c>
      <c r="D13" s="26">
        <v>0</v>
      </c>
      <c r="E13" s="26">
        <v>1</v>
      </c>
      <c r="F13" s="26">
        <v>0</v>
      </c>
      <c r="G13" s="26">
        <f>SUM(B13:F13)</f>
        <v>3</v>
      </c>
    </row>
    <row r="14" spans="1:10">
      <c r="A14" s="8" t="s">
        <v>7</v>
      </c>
      <c r="B14" s="17">
        <f>B13/G13</f>
        <v>0.66666666666666663</v>
      </c>
      <c r="C14" s="27">
        <v>0</v>
      </c>
      <c r="D14" s="27">
        <v>0</v>
      </c>
      <c r="E14" s="17">
        <f>E13/G13</f>
        <v>0.33333333333333331</v>
      </c>
      <c r="F14" s="27">
        <v>0</v>
      </c>
      <c r="G14" s="27">
        <f>SUM(B14:F14)</f>
        <v>1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v>0</v>
      </c>
      <c r="C19" s="26">
        <v>0</v>
      </c>
      <c r="D19" s="26">
        <v>0</v>
      </c>
      <c r="E19" s="26">
        <v>3</v>
      </c>
      <c r="F19" s="26">
        <v>2</v>
      </c>
      <c r="G19" s="26">
        <v>1</v>
      </c>
      <c r="H19" s="26">
        <v>0</v>
      </c>
      <c r="I19" s="26">
        <f>SUM(B19:H19)</f>
        <v>6</v>
      </c>
    </row>
    <row r="20" spans="1:21">
      <c r="A20" s="56"/>
      <c r="B20" s="27">
        <v>0</v>
      </c>
      <c r="C20" s="27">
        <v>0</v>
      </c>
      <c r="D20" s="27">
        <v>0</v>
      </c>
      <c r="E20" s="27">
        <f>E19/I19</f>
        <v>0.5</v>
      </c>
      <c r="F20" s="17">
        <f>F19/I19</f>
        <v>0.33333333333333331</v>
      </c>
      <c r="G20" s="17">
        <f>G19/I19</f>
        <v>0.16666666666666666</v>
      </c>
      <c r="H20" s="27">
        <v>0</v>
      </c>
      <c r="I20" s="27">
        <f>SUM(B20:H20)</f>
        <v>0.99999999999999989</v>
      </c>
    </row>
    <row r="21" spans="1:21">
      <c r="A21" s="55" t="s">
        <v>1</v>
      </c>
      <c r="B21" s="26">
        <v>1</v>
      </c>
      <c r="C21" s="26">
        <v>1</v>
      </c>
      <c r="D21" s="26">
        <v>0</v>
      </c>
      <c r="E21" s="26">
        <v>1</v>
      </c>
      <c r="F21" s="26">
        <v>1</v>
      </c>
      <c r="G21" s="26">
        <v>2</v>
      </c>
      <c r="H21" s="26">
        <v>0</v>
      </c>
      <c r="I21" s="26">
        <f>SUM(B21:H21)</f>
        <v>6</v>
      </c>
    </row>
    <row r="22" spans="1:21">
      <c r="A22" s="56"/>
      <c r="B22" s="17">
        <f>B21/I21</f>
        <v>0.16666666666666666</v>
      </c>
      <c r="C22" s="17">
        <f>C21/I21</f>
        <v>0.16666666666666666</v>
      </c>
      <c r="D22" s="27">
        <v>0</v>
      </c>
      <c r="E22" s="17">
        <f>E21/I21</f>
        <v>0.16666666666666666</v>
      </c>
      <c r="F22" s="17">
        <f>F21/I21</f>
        <v>0.16666666666666666</v>
      </c>
      <c r="G22" s="17">
        <f>G21/I21</f>
        <v>0.33333333333333331</v>
      </c>
      <c r="H22" s="27">
        <v>0</v>
      </c>
      <c r="I22" s="27">
        <f>SUM(B22:H22)</f>
        <v>1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1</v>
      </c>
      <c r="C27" s="26">
        <v>3</v>
      </c>
      <c r="D27" s="26">
        <v>1</v>
      </c>
      <c r="E27" s="26">
        <v>0</v>
      </c>
      <c r="F27" s="26">
        <v>0</v>
      </c>
      <c r="G27" s="26">
        <v>1</v>
      </c>
      <c r="H27" s="26">
        <v>5</v>
      </c>
      <c r="I27" s="26">
        <v>0</v>
      </c>
      <c r="J27" s="66">
        <f>SUM(B27:I27)+SUM(B30:I30)</f>
        <v>12</v>
      </c>
      <c r="K27" s="40"/>
      <c r="L27" s="30"/>
    </row>
    <row r="28" spans="1:21">
      <c r="A28" s="8" t="s">
        <v>39</v>
      </c>
      <c r="B28" s="17">
        <f>B27/J27</f>
        <v>8.3333333333333329E-2</v>
      </c>
      <c r="C28" s="17">
        <f>C27/J27</f>
        <v>0.25</v>
      </c>
      <c r="D28" s="17">
        <f>D27/J27</f>
        <v>8.3333333333333329E-2</v>
      </c>
      <c r="E28" s="27">
        <v>0</v>
      </c>
      <c r="F28" s="27">
        <v>0</v>
      </c>
      <c r="G28" s="17">
        <f>G27/J27</f>
        <v>8.3333333333333329E-2</v>
      </c>
      <c r="H28" s="17">
        <f>H27/J27</f>
        <v>0.41666666666666669</v>
      </c>
      <c r="I28" s="27">
        <v>0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1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64">
        <f>SUM(B28:I28)+SUM(B31:I31)</f>
        <v>1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17">
        <f>B30/J27</f>
        <v>8.3333333333333329E-2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45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v>5</v>
      </c>
      <c r="C36" s="26">
        <v>3</v>
      </c>
      <c r="D36" s="26">
        <v>4</v>
      </c>
      <c r="E36" s="26">
        <v>0</v>
      </c>
      <c r="F36" s="26">
        <v>0</v>
      </c>
      <c r="G36" s="26">
        <f>SUM(B36:F36)</f>
        <v>12</v>
      </c>
    </row>
    <row r="37" spans="1:7">
      <c r="A37" s="8" t="s">
        <v>46</v>
      </c>
      <c r="B37" s="17">
        <f>B36/G36</f>
        <v>0.41666666666666669</v>
      </c>
      <c r="C37" s="17">
        <f>C36/G36</f>
        <v>0.25</v>
      </c>
      <c r="D37" s="17">
        <f>D36/G36</f>
        <v>0.33333333333333331</v>
      </c>
      <c r="E37" s="27">
        <v>0</v>
      </c>
      <c r="F37" s="27">
        <v>0</v>
      </c>
      <c r="G37" s="27">
        <f>SUM(B37:F37)</f>
        <v>1</v>
      </c>
    </row>
  </sheetData>
  <mergeCells count="14">
    <mergeCell ref="A21:A22"/>
    <mergeCell ref="J27:J29"/>
    <mergeCell ref="J30:J31"/>
    <mergeCell ref="A34:G34"/>
    <mergeCell ref="E7:I7"/>
    <mergeCell ref="B8:C8"/>
    <mergeCell ref="E8:I8"/>
    <mergeCell ref="B7:C7"/>
    <mergeCell ref="A19:A20"/>
    <mergeCell ref="A3:A4"/>
    <mergeCell ref="B3:C3"/>
    <mergeCell ref="D3:D4"/>
    <mergeCell ref="E3:I3"/>
    <mergeCell ref="J3:J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3" workbookViewId="0">
      <selection activeCell="C14" sqref="C14"/>
    </sheetView>
  </sheetViews>
  <sheetFormatPr defaultColWidth="9" defaultRowHeight="15.75"/>
  <cols>
    <col min="1" max="1" width="11.125" style="2" customWidth="1"/>
    <col min="2" max="10" width="11.125" style="44" customWidth="1"/>
    <col min="1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85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v>4</v>
      </c>
      <c r="C5" s="7">
        <v>2</v>
      </c>
      <c r="D5" s="7">
        <v>0</v>
      </c>
      <c r="E5" s="7">
        <v>0</v>
      </c>
      <c r="F5" s="7">
        <v>0</v>
      </c>
      <c r="G5" s="7">
        <v>0</v>
      </c>
      <c r="H5" s="7">
        <v>2</v>
      </c>
      <c r="I5" s="7">
        <v>1</v>
      </c>
      <c r="J5" s="7">
        <f>SUM(B5:I5)</f>
        <v>9</v>
      </c>
    </row>
    <row r="6" spans="1:10">
      <c r="A6" s="8" t="s">
        <v>25</v>
      </c>
      <c r="B6" s="9">
        <f>B5/J5</f>
        <v>0.44444444444444442</v>
      </c>
      <c r="C6" s="9">
        <f>C5/J5</f>
        <v>0.22222222222222221</v>
      </c>
      <c r="D6" s="27">
        <v>0</v>
      </c>
      <c r="E6" s="27">
        <v>0</v>
      </c>
      <c r="F6" s="27">
        <v>0</v>
      </c>
      <c r="G6" s="27">
        <v>0</v>
      </c>
      <c r="H6" s="9">
        <f>H5/J5</f>
        <v>0.22222222222222221</v>
      </c>
      <c r="I6" s="9">
        <f>I5/J5</f>
        <v>0.1111111111111111</v>
      </c>
      <c r="J6" s="10">
        <f>SUM(B6:I6)</f>
        <v>1</v>
      </c>
    </row>
    <row r="7" spans="1:10" ht="16.5" customHeight="1">
      <c r="A7" s="6" t="s">
        <v>26</v>
      </c>
      <c r="B7" s="51">
        <f>SUM(B5:C5)</f>
        <v>6</v>
      </c>
      <c r="C7" s="52"/>
      <c r="D7" s="7">
        <f>D5</f>
        <v>0</v>
      </c>
      <c r="E7" s="51">
        <f>SUM(E5:I5)</f>
        <v>3</v>
      </c>
      <c r="F7" s="61"/>
      <c r="G7" s="61"/>
      <c r="H7" s="61"/>
      <c r="I7" s="52"/>
      <c r="J7" s="7">
        <f>SUM(B7:I7)</f>
        <v>9</v>
      </c>
    </row>
    <row r="8" spans="1:10">
      <c r="A8" s="11" t="s">
        <v>8</v>
      </c>
      <c r="B8" s="53">
        <f>B7/J5</f>
        <v>0.66666666666666663</v>
      </c>
      <c r="C8" s="54"/>
      <c r="D8" s="27">
        <v>0</v>
      </c>
      <c r="E8" s="53">
        <f>E7/J7</f>
        <v>0.33333333333333331</v>
      </c>
      <c r="F8" s="62"/>
      <c r="G8" s="62"/>
      <c r="H8" s="62"/>
      <c r="I8" s="63"/>
      <c r="J8" s="13">
        <f>SUM(B8:I8)</f>
        <v>1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5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f>SUM(B13:F13)</f>
        <v>0</v>
      </c>
    </row>
    <row r="14" spans="1:10">
      <c r="A14" s="8" t="s">
        <v>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v>3</v>
      </c>
      <c r="C19" s="26">
        <v>0</v>
      </c>
      <c r="D19" s="26">
        <v>0</v>
      </c>
      <c r="E19" s="26">
        <v>1</v>
      </c>
      <c r="F19" s="26">
        <v>0</v>
      </c>
      <c r="G19" s="26">
        <v>0</v>
      </c>
      <c r="H19" s="26">
        <v>0</v>
      </c>
      <c r="I19" s="26">
        <f>SUM(B19:H19)</f>
        <v>4</v>
      </c>
    </row>
    <row r="20" spans="1:21">
      <c r="A20" s="56"/>
      <c r="B20" s="27">
        <f>B19/I19</f>
        <v>0.75</v>
      </c>
      <c r="C20" s="27">
        <v>0</v>
      </c>
      <c r="D20" s="27">
        <v>0</v>
      </c>
      <c r="E20" s="27">
        <f>E19/I19</f>
        <v>0.25</v>
      </c>
      <c r="F20" s="27">
        <v>0</v>
      </c>
      <c r="G20" s="27">
        <v>0</v>
      </c>
      <c r="H20" s="27">
        <v>0</v>
      </c>
      <c r="I20" s="27">
        <f>SUM(B20:H20)</f>
        <v>1</v>
      </c>
    </row>
    <row r="21" spans="1:21">
      <c r="A21" s="55" t="s">
        <v>1</v>
      </c>
      <c r="B21" s="26">
        <v>0</v>
      </c>
      <c r="C21" s="26">
        <v>0</v>
      </c>
      <c r="D21" s="26">
        <v>0</v>
      </c>
      <c r="E21" s="26">
        <v>1</v>
      </c>
      <c r="F21" s="26">
        <v>0</v>
      </c>
      <c r="G21" s="26">
        <v>1</v>
      </c>
      <c r="H21" s="26">
        <v>0</v>
      </c>
      <c r="I21" s="26">
        <f>SUM(B21:H21)</f>
        <v>2</v>
      </c>
    </row>
    <row r="22" spans="1:21">
      <c r="A22" s="56"/>
      <c r="B22" s="27">
        <v>0</v>
      </c>
      <c r="C22" s="27">
        <v>0</v>
      </c>
      <c r="D22" s="27">
        <v>0</v>
      </c>
      <c r="E22" s="27">
        <f>E21/I21</f>
        <v>0.5</v>
      </c>
      <c r="F22" s="27">
        <v>0</v>
      </c>
      <c r="G22" s="27">
        <f>G21/I21</f>
        <v>0.5</v>
      </c>
      <c r="H22" s="27">
        <v>0</v>
      </c>
      <c r="I22" s="27">
        <f>SUM(B22:H22)</f>
        <v>1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0</v>
      </c>
      <c r="C27" s="26">
        <v>1</v>
      </c>
      <c r="D27" s="26">
        <v>0</v>
      </c>
      <c r="E27" s="26">
        <v>1</v>
      </c>
      <c r="F27" s="26">
        <v>0</v>
      </c>
      <c r="G27" s="26">
        <v>0</v>
      </c>
      <c r="H27" s="26">
        <v>1</v>
      </c>
      <c r="I27" s="26">
        <v>0</v>
      </c>
      <c r="J27" s="66">
        <f>SUM(B27:I27)+SUM(B30:I30)</f>
        <v>6</v>
      </c>
      <c r="K27" s="40"/>
      <c r="L27" s="30"/>
    </row>
    <row r="28" spans="1:21">
      <c r="A28" s="8" t="s">
        <v>39</v>
      </c>
      <c r="B28" s="27">
        <v>0</v>
      </c>
      <c r="C28" s="17">
        <f>C27/J27</f>
        <v>0.16666666666666666</v>
      </c>
      <c r="D28" s="27">
        <v>0</v>
      </c>
      <c r="E28" s="17">
        <f>E27/J27</f>
        <v>0.16666666666666666</v>
      </c>
      <c r="F28" s="27">
        <v>0</v>
      </c>
      <c r="G28" s="27">
        <v>0</v>
      </c>
      <c r="H28" s="17">
        <f>H27/J27</f>
        <v>0.16666666666666666</v>
      </c>
      <c r="I28" s="27">
        <v>0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0</v>
      </c>
      <c r="C30" s="26">
        <v>0</v>
      </c>
      <c r="D30" s="26">
        <v>0</v>
      </c>
      <c r="E30" s="26">
        <v>1</v>
      </c>
      <c r="F30" s="26">
        <v>0</v>
      </c>
      <c r="G30" s="26">
        <v>0</v>
      </c>
      <c r="H30" s="26">
        <v>2</v>
      </c>
      <c r="I30" s="26">
        <v>0</v>
      </c>
      <c r="J30" s="64">
        <f>SUM(B28:I28)+SUM(B31:I31)</f>
        <v>1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27">
        <v>0</v>
      </c>
      <c r="C31" s="27">
        <v>0</v>
      </c>
      <c r="D31" s="27">
        <v>0</v>
      </c>
      <c r="E31" s="17">
        <f>E30/J27</f>
        <v>0.16666666666666666</v>
      </c>
      <c r="F31" s="27">
        <v>0</v>
      </c>
      <c r="G31" s="27">
        <v>0</v>
      </c>
      <c r="H31" s="17">
        <f>H30/J27</f>
        <v>0.33333333333333331</v>
      </c>
      <c r="I31" s="27">
        <v>0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45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v>0</v>
      </c>
      <c r="C36" s="26">
        <v>2</v>
      </c>
      <c r="D36" s="26">
        <v>4</v>
      </c>
      <c r="E36" s="26">
        <v>0</v>
      </c>
      <c r="F36" s="26">
        <v>0</v>
      </c>
      <c r="G36" s="26">
        <f>SUM(B36:F36)</f>
        <v>6</v>
      </c>
    </row>
    <row r="37" spans="1:7">
      <c r="A37" s="8" t="s">
        <v>46</v>
      </c>
      <c r="B37" s="27">
        <v>0</v>
      </c>
      <c r="C37" s="17">
        <f>C36/G36</f>
        <v>0.33333333333333331</v>
      </c>
      <c r="D37" s="17">
        <f>D36/G36</f>
        <v>0.66666666666666663</v>
      </c>
      <c r="E37" s="27">
        <v>0</v>
      </c>
      <c r="F37" s="27">
        <v>0</v>
      </c>
      <c r="G37" s="27">
        <f>SUM(B37:F37)</f>
        <v>1</v>
      </c>
    </row>
  </sheetData>
  <mergeCells count="14">
    <mergeCell ref="A21:A22"/>
    <mergeCell ref="J27:J29"/>
    <mergeCell ref="J30:J31"/>
    <mergeCell ref="A34:G34"/>
    <mergeCell ref="E7:I7"/>
    <mergeCell ref="B8:C8"/>
    <mergeCell ref="E8:I8"/>
    <mergeCell ref="B7:C7"/>
    <mergeCell ref="A19:A20"/>
    <mergeCell ref="A3:A4"/>
    <mergeCell ref="B3:C3"/>
    <mergeCell ref="D3:D4"/>
    <mergeCell ref="E3:I3"/>
    <mergeCell ref="J3:J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3" workbookViewId="0">
      <selection activeCell="C22" sqref="C22"/>
    </sheetView>
  </sheetViews>
  <sheetFormatPr defaultColWidth="9" defaultRowHeight="15.75"/>
  <cols>
    <col min="1" max="1" width="11.125" style="2" customWidth="1"/>
    <col min="2" max="10" width="11.125" style="44" customWidth="1"/>
    <col min="1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86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v>27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f>SUM(B5:I5)</f>
        <v>27</v>
      </c>
    </row>
    <row r="6" spans="1:10">
      <c r="A6" s="8" t="s">
        <v>25</v>
      </c>
      <c r="B6" s="10">
        <f>B5/J5</f>
        <v>1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10">
        <f>SUM(B6:I6)</f>
        <v>1</v>
      </c>
    </row>
    <row r="7" spans="1:10" ht="16.5" customHeight="1">
      <c r="A7" s="6" t="s">
        <v>26</v>
      </c>
      <c r="B7" s="51">
        <f>SUM(B5:C5)</f>
        <v>27</v>
      </c>
      <c r="C7" s="52"/>
      <c r="D7" s="7">
        <f>D5</f>
        <v>0</v>
      </c>
      <c r="E7" s="51">
        <f>SUM(E5:I5)</f>
        <v>0</v>
      </c>
      <c r="F7" s="61"/>
      <c r="G7" s="61"/>
      <c r="H7" s="61"/>
      <c r="I7" s="52"/>
      <c r="J7" s="7">
        <f>SUM(B7:I7)</f>
        <v>27</v>
      </c>
    </row>
    <row r="8" spans="1:10">
      <c r="A8" s="11" t="s">
        <v>8</v>
      </c>
      <c r="B8" s="71">
        <f>B7/J5</f>
        <v>1</v>
      </c>
      <c r="C8" s="72"/>
      <c r="D8" s="27">
        <v>0</v>
      </c>
      <c r="E8" s="71">
        <f>E7/J7</f>
        <v>0</v>
      </c>
      <c r="F8" s="73"/>
      <c r="G8" s="73"/>
      <c r="H8" s="73"/>
      <c r="I8" s="72"/>
      <c r="J8" s="13">
        <f>SUM(B8:I8)</f>
        <v>1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5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f>SUM(B13:F13)</f>
        <v>0</v>
      </c>
    </row>
    <row r="14" spans="1:10">
      <c r="A14" s="8" t="s">
        <v>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v>27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f>SUM(B19:H19)</f>
        <v>27</v>
      </c>
    </row>
    <row r="20" spans="1:21">
      <c r="A20" s="56"/>
      <c r="B20" s="27">
        <f>B19/I19</f>
        <v>1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f>SUM(B20:H20)</f>
        <v>1</v>
      </c>
    </row>
    <row r="21" spans="1:21">
      <c r="A21" s="55" t="s">
        <v>1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f>SUM(B21:H21)</f>
        <v>0</v>
      </c>
    </row>
    <row r="22" spans="1:21">
      <c r="A22" s="56"/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f>SUM(B22:H22)</f>
        <v>0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26</v>
      </c>
      <c r="C27" s="26">
        <v>0</v>
      </c>
      <c r="D27" s="26">
        <v>0</v>
      </c>
      <c r="E27" s="26">
        <v>1</v>
      </c>
      <c r="F27" s="26">
        <v>0</v>
      </c>
      <c r="G27" s="26">
        <v>0</v>
      </c>
      <c r="H27" s="26">
        <v>0</v>
      </c>
      <c r="I27" s="26">
        <v>0</v>
      </c>
      <c r="J27" s="66">
        <f>SUM(B27:I27)+SUM(B30:I30)</f>
        <v>27</v>
      </c>
      <c r="K27" s="40"/>
      <c r="L27" s="30"/>
    </row>
    <row r="28" spans="1:21">
      <c r="A28" s="8" t="s">
        <v>39</v>
      </c>
      <c r="B28" s="17">
        <f>B27/J27</f>
        <v>0.96296296296296291</v>
      </c>
      <c r="C28" s="27">
        <v>0</v>
      </c>
      <c r="D28" s="27">
        <v>0</v>
      </c>
      <c r="E28" s="17">
        <f>E27/J27</f>
        <v>3.7037037037037035E-2</v>
      </c>
      <c r="F28" s="27">
        <v>0</v>
      </c>
      <c r="G28" s="27">
        <v>0</v>
      </c>
      <c r="H28" s="27">
        <v>0</v>
      </c>
      <c r="I28" s="27">
        <v>0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64">
        <f>SUM(B28:I28)+SUM(B31:I31)</f>
        <v>1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45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v>10</v>
      </c>
      <c r="C36" s="26">
        <v>17</v>
      </c>
      <c r="D36" s="26">
        <v>0</v>
      </c>
      <c r="E36" s="26">
        <v>0</v>
      </c>
      <c r="F36" s="26">
        <v>0</v>
      </c>
      <c r="G36" s="26">
        <f>SUM(B36:F36)</f>
        <v>27</v>
      </c>
    </row>
    <row r="37" spans="1:7">
      <c r="A37" s="8" t="s">
        <v>46</v>
      </c>
      <c r="B37" s="17">
        <f>B36/G36</f>
        <v>0.37037037037037035</v>
      </c>
      <c r="C37" s="17">
        <f>C36/G36</f>
        <v>0.62962962962962965</v>
      </c>
      <c r="D37" s="27">
        <v>0</v>
      </c>
      <c r="E37" s="27">
        <v>0</v>
      </c>
      <c r="F37" s="27">
        <v>0</v>
      </c>
      <c r="G37" s="27">
        <f>SUM(B37:F37)</f>
        <v>1</v>
      </c>
    </row>
  </sheetData>
  <mergeCells count="14">
    <mergeCell ref="A21:A22"/>
    <mergeCell ref="J27:J29"/>
    <mergeCell ref="J30:J31"/>
    <mergeCell ref="A34:G34"/>
    <mergeCell ref="E7:I7"/>
    <mergeCell ref="B8:C8"/>
    <mergeCell ref="E8:I8"/>
    <mergeCell ref="B7:C7"/>
    <mergeCell ref="A19:A20"/>
    <mergeCell ref="A3:A4"/>
    <mergeCell ref="B3:C3"/>
    <mergeCell ref="D3:D4"/>
    <mergeCell ref="E3:I3"/>
    <mergeCell ref="J3:J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3" workbookViewId="0">
      <selection activeCell="B28" sqref="B28"/>
    </sheetView>
  </sheetViews>
  <sheetFormatPr defaultColWidth="9" defaultRowHeight="15.75"/>
  <cols>
    <col min="1" max="1" width="11.125" style="2" customWidth="1"/>
    <col min="2" max="10" width="11.125" style="44" customWidth="1"/>
    <col min="1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87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v>15</v>
      </c>
      <c r="C5" s="7">
        <v>3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f>SUM(B5:I5)</f>
        <v>18</v>
      </c>
    </row>
    <row r="6" spans="1:10">
      <c r="A6" s="8" t="s">
        <v>25</v>
      </c>
      <c r="B6" s="9">
        <f>B5/J5</f>
        <v>0.83333333333333337</v>
      </c>
      <c r="C6" s="9">
        <f>C5/J5</f>
        <v>0.16666666666666666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10">
        <f>SUM(B6:I6)</f>
        <v>1</v>
      </c>
    </row>
    <row r="7" spans="1:10" ht="16.5" customHeight="1">
      <c r="A7" s="6" t="s">
        <v>26</v>
      </c>
      <c r="B7" s="51">
        <f>SUM(B5:C5)</f>
        <v>18</v>
      </c>
      <c r="C7" s="52"/>
      <c r="D7" s="7">
        <f>D5</f>
        <v>0</v>
      </c>
      <c r="E7" s="51">
        <f>SUM(E5:I5)</f>
        <v>0</v>
      </c>
      <c r="F7" s="61"/>
      <c r="G7" s="61"/>
      <c r="H7" s="61"/>
      <c r="I7" s="52"/>
      <c r="J7" s="7">
        <f>SUM(B7:I7)</f>
        <v>18</v>
      </c>
    </row>
    <row r="8" spans="1:10">
      <c r="A8" s="11" t="s">
        <v>8</v>
      </c>
      <c r="B8" s="71">
        <f>B7/J5</f>
        <v>1</v>
      </c>
      <c r="C8" s="72"/>
      <c r="D8" s="27">
        <v>0</v>
      </c>
      <c r="E8" s="71">
        <f>E7/J7</f>
        <v>0</v>
      </c>
      <c r="F8" s="73"/>
      <c r="G8" s="73"/>
      <c r="H8" s="73"/>
      <c r="I8" s="72"/>
      <c r="J8" s="13">
        <f>SUM(B8:I8)</f>
        <v>1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5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f>SUM(B13:F13)</f>
        <v>0</v>
      </c>
    </row>
    <row r="14" spans="1:10">
      <c r="A14" s="8" t="s">
        <v>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v>15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f>SUM(B19:H19)</f>
        <v>15</v>
      </c>
    </row>
    <row r="20" spans="1:21">
      <c r="A20" s="56"/>
      <c r="B20" s="27">
        <f>B19/I19</f>
        <v>1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f>SUM(B20:H20)</f>
        <v>1</v>
      </c>
    </row>
    <row r="21" spans="1:21">
      <c r="A21" s="55" t="s">
        <v>1</v>
      </c>
      <c r="B21" s="26">
        <v>3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f>SUM(B21:H21)</f>
        <v>3</v>
      </c>
    </row>
    <row r="22" spans="1:21">
      <c r="A22" s="56"/>
      <c r="B22" s="27">
        <f>B21/I21</f>
        <v>1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f>SUM(B22:H22)</f>
        <v>1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0</v>
      </c>
      <c r="C27" s="26">
        <v>2</v>
      </c>
      <c r="D27" s="26">
        <v>0</v>
      </c>
      <c r="E27" s="26">
        <v>1</v>
      </c>
      <c r="F27" s="26">
        <v>2</v>
      </c>
      <c r="G27" s="26">
        <v>1</v>
      </c>
      <c r="H27" s="26">
        <v>1</v>
      </c>
      <c r="I27" s="26">
        <v>0</v>
      </c>
      <c r="J27" s="66">
        <f>SUM(B27:I27)+SUM(B30:I30)</f>
        <v>18</v>
      </c>
      <c r="K27" s="40"/>
      <c r="L27" s="30"/>
    </row>
    <row r="28" spans="1:21">
      <c r="A28" s="8" t="s">
        <v>39</v>
      </c>
      <c r="B28" s="27">
        <v>0</v>
      </c>
      <c r="C28" s="17">
        <f>C27/J27</f>
        <v>0.1111111111111111</v>
      </c>
      <c r="D28" s="27">
        <v>0</v>
      </c>
      <c r="E28" s="17">
        <f>E27/J27</f>
        <v>5.5555555555555552E-2</v>
      </c>
      <c r="F28" s="17">
        <f>F27/J27</f>
        <v>0.1111111111111111</v>
      </c>
      <c r="G28" s="17">
        <f>G27/J27</f>
        <v>5.5555555555555552E-2</v>
      </c>
      <c r="H28" s="17">
        <f>H27/J27</f>
        <v>5.5555555555555552E-2</v>
      </c>
      <c r="I28" s="27">
        <v>0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1</v>
      </c>
      <c r="C30" s="26">
        <v>0</v>
      </c>
      <c r="D30" s="26">
        <v>8</v>
      </c>
      <c r="E30" s="26">
        <v>0</v>
      </c>
      <c r="F30" s="26">
        <v>1</v>
      </c>
      <c r="G30" s="26">
        <v>1</v>
      </c>
      <c r="H30" s="26">
        <v>0</v>
      </c>
      <c r="I30" s="26">
        <v>0</v>
      </c>
      <c r="J30" s="64">
        <f>SUM(B28:I28)+SUM(B31:I31)</f>
        <v>1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17">
        <f>B30/J27</f>
        <v>5.5555555555555552E-2</v>
      </c>
      <c r="C31" s="27">
        <v>0</v>
      </c>
      <c r="D31" s="17">
        <f>D30/J27</f>
        <v>0.44444444444444442</v>
      </c>
      <c r="E31" s="27">
        <v>0</v>
      </c>
      <c r="F31" s="17">
        <f>F30/J27</f>
        <v>5.5555555555555552E-2</v>
      </c>
      <c r="G31" s="17">
        <f>G30/J27</f>
        <v>5.5555555555555552E-2</v>
      </c>
      <c r="H31" s="27">
        <v>0</v>
      </c>
      <c r="I31" s="27">
        <v>0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45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v>1</v>
      </c>
      <c r="C36" s="26">
        <v>9</v>
      </c>
      <c r="D36" s="26">
        <v>8</v>
      </c>
      <c r="E36" s="26">
        <v>0</v>
      </c>
      <c r="F36" s="26">
        <v>0</v>
      </c>
      <c r="G36" s="26">
        <f>SUM(B36:F36)</f>
        <v>18</v>
      </c>
    </row>
    <row r="37" spans="1:7">
      <c r="A37" s="8" t="s">
        <v>46</v>
      </c>
      <c r="B37" s="17">
        <f>B36/G36</f>
        <v>5.5555555555555552E-2</v>
      </c>
      <c r="C37" s="27">
        <f>C36/G36</f>
        <v>0.5</v>
      </c>
      <c r="D37" s="17">
        <f>D36/G36</f>
        <v>0.44444444444444442</v>
      </c>
      <c r="E37" s="27">
        <v>0</v>
      </c>
      <c r="F37" s="27">
        <v>0</v>
      </c>
      <c r="G37" s="27">
        <f>SUM(B37:F37)</f>
        <v>1</v>
      </c>
    </row>
  </sheetData>
  <mergeCells count="14">
    <mergeCell ref="A21:A22"/>
    <mergeCell ref="J27:J29"/>
    <mergeCell ref="J30:J31"/>
    <mergeCell ref="A34:G34"/>
    <mergeCell ref="E7:I7"/>
    <mergeCell ref="B8:C8"/>
    <mergeCell ref="E8:I8"/>
    <mergeCell ref="B7:C7"/>
    <mergeCell ref="A19:A20"/>
    <mergeCell ref="A3:A4"/>
    <mergeCell ref="B3:C3"/>
    <mergeCell ref="D3:D4"/>
    <mergeCell ref="E3:I3"/>
    <mergeCell ref="J3:J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/>
  </sheetViews>
  <sheetFormatPr defaultColWidth="9" defaultRowHeight="15.75"/>
  <cols>
    <col min="1" max="1" width="11.125" style="2" customWidth="1"/>
    <col min="2" max="10" width="11.125" style="44" customWidth="1"/>
    <col min="1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70</v>
      </c>
      <c r="F1" s="44" t="s">
        <v>27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v>51</v>
      </c>
      <c r="C5" s="7">
        <v>2</v>
      </c>
      <c r="D5" s="7">
        <v>1</v>
      </c>
      <c r="E5" s="7">
        <v>1</v>
      </c>
      <c r="F5" s="7">
        <v>0</v>
      </c>
      <c r="G5" s="7">
        <v>0</v>
      </c>
      <c r="H5" s="7">
        <v>1</v>
      </c>
      <c r="I5" s="7">
        <v>0</v>
      </c>
      <c r="J5" s="7">
        <f>SUM(B5:I5)</f>
        <v>56</v>
      </c>
    </row>
    <row r="6" spans="1:10">
      <c r="A6" s="8" t="s">
        <v>25</v>
      </c>
      <c r="B6" s="9">
        <f>B5/J5</f>
        <v>0.9107142857142857</v>
      </c>
      <c r="C6" s="9">
        <f>C5/J5</f>
        <v>3.5714285714285712E-2</v>
      </c>
      <c r="D6" s="9">
        <f>D5/J5</f>
        <v>1.7857142857142856E-2</v>
      </c>
      <c r="E6" s="9">
        <f>E5/J5</f>
        <v>1.7857142857142856E-2</v>
      </c>
      <c r="F6" s="27">
        <v>0</v>
      </c>
      <c r="G6" s="27">
        <v>0</v>
      </c>
      <c r="H6" s="9">
        <f>H5/J5</f>
        <v>1.7857142857142856E-2</v>
      </c>
      <c r="I6" s="27">
        <v>0</v>
      </c>
      <c r="J6" s="10">
        <f>SUM(B6:I6)</f>
        <v>1</v>
      </c>
    </row>
    <row r="7" spans="1:10" ht="16.5" customHeight="1">
      <c r="A7" s="6" t="s">
        <v>26</v>
      </c>
      <c r="B7" s="51">
        <f>SUM(B5:C5)</f>
        <v>53</v>
      </c>
      <c r="C7" s="52"/>
      <c r="D7" s="7">
        <f>D5</f>
        <v>1</v>
      </c>
      <c r="E7" s="51">
        <f>SUM(E5:I5)</f>
        <v>2</v>
      </c>
      <c r="F7" s="61"/>
      <c r="G7" s="61"/>
      <c r="H7" s="61"/>
      <c r="I7" s="52"/>
      <c r="J7" s="7">
        <f>SUM(B7:I7)</f>
        <v>56</v>
      </c>
    </row>
    <row r="8" spans="1:10">
      <c r="A8" s="11" t="s">
        <v>8</v>
      </c>
      <c r="B8" s="53">
        <f>B7/J5</f>
        <v>0.9464285714285714</v>
      </c>
      <c r="C8" s="54"/>
      <c r="D8" s="12">
        <f>D7/J7</f>
        <v>1.7857142857142856E-2</v>
      </c>
      <c r="E8" s="53">
        <f>E7/J7</f>
        <v>3.5714285714285712E-2</v>
      </c>
      <c r="F8" s="62"/>
      <c r="G8" s="62"/>
      <c r="H8" s="62"/>
      <c r="I8" s="63"/>
      <c r="J8" s="13">
        <f>SUM(B8:I8)</f>
        <v>1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5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38" t="s">
        <v>67</v>
      </c>
      <c r="G12" s="5" t="s">
        <v>0</v>
      </c>
    </row>
    <row r="13" spans="1:10">
      <c r="A13" s="6" t="s">
        <v>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f>SUM(B13:F13)</f>
        <v>0</v>
      </c>
    </row>
    <row r="14" spans="1:10">
      <c r="A14" s="8" t="s">
        <v>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v>27</v>
      </c>
      <c r="C19" s="26">
        <v>21</v>
      </c>
      <c r="D19" s="26">
        <v>1</v>
      </c>
      <c r="E19" s="26">
        <v>0</v>
      </c>
      <c r="F19" s="26">
        <v>0</v>
      </c>
      <c r="G19" s="26">
        <v>0</v>
      </c>
      <c r="H19" s="26">
        <v>2</v>
      </c>
      <c r="I19" s="26">
        <f>SUM(B19:H19)</f>
        <v>51</v>
      </c>
    </row>
    <row r="20" spans="1:21">
      <c r="A20" s="56"/>
      <c r="B20" s="17">
        <f>B19/I19</f>
        <v>0.52941176470588236</v>
      </c>
      <c r="C20" s="17">
        <f>C19/I19</f>
        <v>0.41176470588235292</v>
      </c>
      <c r="D20" s="17">
        <f>D19/I19</f>
        <v>1.9607843137254902E-2</v>
      </c>
      <c r="E20" s="27">
        <v>0</v>
      </c>
      <c r="F20" s="27">
        <v>0</v>
      </c>
      <c r="G20" s="27">
        <v>0</v>
      </c>
      <c r="H20" s="17">
        <f>H19/I19</f>
        <v>3.9215686274509803E-2</v>
      </c>
      <c r="I20" s="27">
        <f>SUM(B20:H20)</f>
        <v>1</v>
      </c>
    </row>
    <row r="21" spans="1:21">
      <c r="A21" s="55" t="s">
        <v>1</v>
      </c>
      <c r="B21" s="26">
        <v>0</v>
      </c>
      <c r="C21" s="26">
        <v>0</v>
      </c>
      <c r="D21" s="26">
        <v>1</v>
      </c>
      <c r="E21" s="26">
        <v>0</v>
      </c>
      <c r="F21" s="26">
        <v>0</v>
      </c>
      <c r="G21" s="26">
        <v>1</v>
      </c>
      <c r="H21" s="26">
        <v>0</v>
      </c>
      <c r="I21" s="26">
        <f>SUM(B21:H21)</f>
        <v>2</v>
      </c>
    </row>
    <row r="22" spans="1:21">
      <c r="A22" s="56"/>
      <c r="B22" s="27">
        <v>0</v>
      </c>
      <c r="C22" s="27">
        <v>0</v>
      </c>
      <c r="D22" s="27">
        <f>D21/I21</f>
        <v>0.5</v>
      </c>
      <c r="E22" s="27">
        <v>0</v>
      </c>
      <c r="F22" s="27">
        <f>F21/I21</f>
        <v>0</v>
      </c>
      <c r="G22" s="27">
        <f>G21/I21</f>
        <v>0.5</v>
      </c>
      <c r="H22" s="27">
        <v>0</v>
      </c>
      <c r="I22" s="27">
        <f>SUM(B22:H22)</f>
        <v>1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7</v>
      </c>
      <c r="C27" s="26">
        <v>1</v>
      </c>
      <c r="D27" s="26">
        <v>9</v>
      </c>
      <c r="E27" s="26">
        <v>1</v>
      </c>
      <c r="F27" s="26">
        <v>0</v>
      </c>
      <c r="G27" s="26">
        <v>2</v>
      </c>
      <c r="H27" s="26">
        <v>1</v>
      </c>
      <c r="I27" s="26">
        <v>0</v>
      </c>
      <c r="J27" s="66">
        <f>SUM(B27:I27)+SUM(B30:I30)</f>
        <v>53</v>
      </c>
      <c r="K27" s="40"/>
      <c r="L27" s="30"/>
    </row>
    <row r="28" spans="1:21">
      <c r="A28" s="8" t="s">
        <v>39</v>
      </c>
      <c r="B28" s="17">
        <f>B27/J27</f>
        <v>0.13207547169811321</v>
      </c>
      <c r="C28" s="17">
        <f>C27/J27</f>
        <v>1.8867924528301886E-2</v>
      </c>
      <c r="D28" s="17">
        <f>D27/J27</f>
        <v>0.16981132075471697</v>
      </c>
      <c r="E28" s="17">
        <f>E27/J27</f>
        <v>1.8867924528301886E-2</v>
      </c>
      <c r="F28" s="27">
        <v>0</v>
      </c>
      <c r="G28" s="17">
        <f>G27/J27</f>
        <v>3.7735849056603772E-2</v>
      </c>
      <c r="H28" s="17">
        <f>H27/J27</f>
        <v>1.8867924528301886E-2</v>
      </c>
      <c r="I28" s="27">
        <v>0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2</v>
      </c>
      <c r="C30" s="26">
        <v>2</v>
      </c>
      <c r="D30" s="26">
        <v>3</v>
      </c>
      <c r="E30" s="26">
        <v>12</v>
      </c>
      <c r="F30" s="26">
        <v>4</v>
      </c>
      <c r="G30" s="26">
        <v>0</v>
      </c>
      <c r="H30" s="26">
        <v>2</v>
      </c>
      <c r="I30" s="26">
        <v>7</v>
      </c>
      <c r="J30" s="64">
        <f>SUM(B28:I28)+SUM(B31:I31)</f>
        <v>1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17">
        <f>B30/J27</f>
        <v>3.7735849056603772E-2</v>
      </c>
      <c r="C31" s="17">
        <f>C30/J27</f>
        <v>3.7735849056603772E-2</v>
      </c>
      <c r="D31" s="17">
        <f>D30/J27</f>
        <v>5.6603773584905662E-2</v>
      </c>
      <c r="E31" s="17">
        <f>E30/J27</f>
        <v>0.22641509433962265</v>
      </c>
      <c r="F31" s="17">
        <f>F30/J27</f>
        <v>7.5471698113207544E-2</v>
      </c>
      <c r="G31" s="27">
        <v>0</v>
      </c>
      <c r="H31" s="17">
        <f>H30/J27</f>
        <v>3.7735849056603772E-2</v>
      </c>
      <c r="I31" s="17">
        <f>I30/J27</f>
        <v>0.13207547169811321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45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v>7</v>
      </c>
      <c r="C36" s="26">
        <v>28</v>
      </c>
      <c r="D36" s="26">
        <v>18</v>
      </c>
      <c r="E36" s="26">
        <v>0</v>
      </c>
      <c r="F36" s="26">
        <v>0</v>
      </c>
      <c r="G36" s="26">
        <f>SUM(B36:F36)</f>
        <v>53</v>
      </c>
    </row>
    <row r="37" spans="1:7">
      <c r="A37" s="8" t="s">
        <v>46</v>
      </c>
      <c r="B37" s="17">
        <f>B36/G36</f>
        <v>0.13207547169811321</v>
      </c>
      <c r="C37" s="17">
        <f>C36/G36</f>
        <v>0.52830188679245282</v>
      </c>
      <c r="D37" s="17">
        <f>D36/G36</f>
        <v>0.33962264150943394</v>
      </c>
      <c r="E37" s="27">
        <v>0</v>
      </c>
      <c r="F37" s="27">
        <v>0</v>
      </c>
      <c r="G37" s="27">
        <f>SUM(B37:F37)</f>
        <v>1</v>
      </c>
    </row>
  </sheetData>
  <mergeCells count="14">
    <mergeCell ref="J27:J29"/>
    <mergeCell ref="J30:J31"/>
    <mergeCell ref="A34:G34"/>
    <mergeCell ref="J3:J4"/>
    <mergeCell ref="A19:A20"/>
    <mergeCell ref="A21:A22"/>
    <mergeCell ref="A3:A4"/>
    <mergeCell ref="B3:C3"/>
    <mergeCell ref="D3:D4"/>
    <mergeCell ref="B7:C7"/>
    <mergeCell ref="B8:C8"/>
    <mergeCell ref="E3:I3"/>
    <mergeCell ref="E7:I7"/>
    <mergeCell ref="E8:I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0" workbookViewId="0"/>
  </sheetViews>
  <sheetFormatPr defaultColWidth="9" defaultRowHeight="15.75"/>
  <cols>
    <col min="1" max="1" width="11.125" style="2" customWidth="1"/>
    <col min="2" max="10" width="11.125" style="44" customWidth="1"/>
    <col min="1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88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v>14</v>
      </c>
      <c r="C5" s="7">
        <v>6</v>
      </c>
      <c r="D5" s="7">
        <v>3</v>
      </c>
      <c r="E5" s="7">
        <v>1</v>
      </c>
      <c r="F5" s="7">
        <v>0</v>
      </c>
      <c r="G5" s="7">
        <v>1</v>
      </c>
      <c r="H5" s="7">
        <v>6</v>
      </c>
      <c r="I5" s="7">
        <v>0</v>
      </c>
      <c r="J5" s="7">
        <f>SUM(B5:I5)</f>
        <v>31</v>
      </c>
    </row>
    <row r="6" spans="1:10">
      <c r="A6" s="8" t="s">
        <v>25</v>
      </c>
      <c r="B6" s="9">
        <f>B5/J5</f>
        <v>0.45161290322580644</v>
      </c>
      <c r="C6" s="9">
        <f>C5/J5</f>
        <v>0.19354838709677419</v>
      </c>
      <c r="D6" s="9">
        <f>D5/J5</f>
        <v>9.6774193548387094E-2</v>
      </c>
      <c r="E6" s="9">
        <f>E5/J5</f>
        <v>3.2258064516129031E-2</v>
      </c>
      <c r="F6" s="27">
        <v>0</v>
      </c>
      <c r="G6" s="9">
        <f>G5/J5</f>
        <v>3.2258064516129031E-2</v>
      </c>
      <c r="H6" s="9">
        <f>H5/J5</f>
        <v>0.19354838709677419</v>
      </c>
      <c r="I6" s="27">
        <v>0</v>
      </c>
      <c r="J6" s="10">
        <f>SUM(B6:I6)</f>
        <v>1</v>
      </c>
    </row>
    <row r="7" spans="1:10" ht="16.5" customHeight="1">
      <c r="A7" s="6" t="s">
        <v>26</v>
      </c>
      <c r="B7" s="51">
        <f>SUM(B5:C5)</f>
        <v>20</v>
      </c>
      <c r="C7" s="52"/>
      <c r="D7" s="7">
        <f>D5</f>
        <v>3</v>
      </c>
      <c r="E7" s="51">
        <f>SUM(E5:I5)</f>
        <v>8</v>
      </c>
      <c r="F7" s="61"/>
      <c r="G7" s="61"/>
      <c r="H7" s="61"/>
      <c r="I7" s="52"/>
      <c r="J7" s="7">
        <f>SUM(B7:I7)</f>
        <v>31</v>
      </c>
    </row>
    <row r="8" spans="1:10">
      <c r="A8" s="11" t="s">
        <v>8</v>
      </c>
      <c r="B8" s="53">
        <f>B7/J5</f>
        <v>0.64516129032258063</v>
      </c>
      <c r="C8" s="54"/>
      <c r="D8" s="12">
        <f>D7/J7</f>
        <v>9.6774193548387094E-2</v>
      </c>
      <c r="E8" s="53">
        <f>E7/J7</f>
        <v>0.25806451612903225</v>
      </c>
      <c r="F8" s="62"/>
      <c r="G8" s="62"/>
      <c r="H8" s="62"/>
      <c r="I8" s="63"/>
      <c r="J8" s="13">
        <f>SUM(B8:I8)</f>
        <v>1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5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0</v>
      </c>
      <c r="C13" s="26">
        <v>0</v>
      </c>
      <c r="D13" s="26">
        <v>1</v>
      </c>
      <c r="E13" s="26">
        <v>0</v>
      </c>
      <c r="F13" s="26">
        <v>0</v>
      </c>
      <c r="G13" s="26">
        <f>SUM(B13:F13)</f>
        <v>1</v>
      </c>
    </row>
    <row r="14" spans="1:10">
      <c r="A14" s="8" t="s">
        <v>7</v>
      </c>
      <c r="B14" s="27">
        <v>0</v>
      </c>
      <c r="C14" s="27">
        <v>0</v>
      </c>
      <c r="D14" s="27">
        <f>D13/G13</f>
        <v>1</v>
      </c>
      <c r="E14" s="27">
        <v>0</v>
      </c>
      <c r="F14" s="27">
        <v>0</v>
      </c>
      <c r="G14" s="27">
        <f>SUM(B14:F14)</f>
        <v>1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v>9</v>
      </c>
      <c r="C19" s="26">
        <v>2</v>
      </c>
      <c r="D19" s="26">
        <v>0</v>
      </c>
      <c r="E19" s="26">
        <v>0</v>
      </c>
      <c r="F19" s="26">
        <v>0</v>
      </c>
      <c r="G19" s="26">
        <v>1</v>
      </c>
      <c r="H19" s="26">
        <v>2</v>
      </c>
      <c r="I19" s="26">
        <f>SUM(B19:H19)</f>
        <v>14</v>
      </c>
    </row>
    <row r="20" spans="1:21">
      <c r="A20" s="56"/>
      <c r="B20" s="17">
        <f>B19/I19</f>
        <v>0.6428571428571429</v>
      </c>
      <c r="C20" s="17">
        <f>C19/I19</f>
        <v>0.14285714285714285</v>
      </c>
      <c r="D20" s="27">
        <v>0</v>
      </c>
      <c r="E20" s="27">
        <v>0</v>
      </c>
      <c r="F20" s="27">
        <v>0</v>
      </c>
      <c r="G20" s="17">
        <f>G19/I19</f>
        <v>7.1428571428571425E-2</v>
      </c>
      <c r="H20" s="17">
        <f>H19/I19</f>
        <v>0.14285714285714285</v>
      </c>
      <c r="I20" s="27">
        <f>SUM(B20:H20)</f>
        <v>1</v>
      </c>
    </row>
    <row r="21" spans="1:21">
      <c r="A21" s="55" t="s">
        <v>1</v>
      </c>
      <c r="B21" s="26">
        <v>4</v>
      </c>
      <c r="C21" s="26">
        <v>0</v>
      </c>
      <c r="D21" s="26">
        <v>0</v>
      </c>
      <c r="E21" s="26">
        <v>1</v>
      </c>
      <c r="F21" s="26">
        <v>0</v>
      </c>
      <c r="G21" s="26">
        <v>1</v>
      </c>
      <c r="H21" s="26">
        <v>0</v>
      </c>
      <c r="I21" s="26">
        <f>SUM(B21:H21)</f>
        <v>6</v>
      </c>
    </row>
    <row r="22" spans="1:21">
      <c r="A22" s="56"/>
      <c r="B22" s="17">
        <f>B21/I21</f>
        <v>0.66666666666666663</v>
      </c>
      <c r="C22" s="27">
        <v>0</v>
      </c>
      <c r="D22" s="27">
        <v>0</v>
      </c>
      <c r="E22" s="17">
        <f>E21/I21</f>
        <v>0.16666666666666666</v>
      </c>
      <c r="F22" s="27">
        <v>0</v>
      </c>
      <c r="G22" s="17">
        <f>G21/I21</f>
        <v>0.16666666666666666</v>
      </c>
      <c r="H22" s="27">
        <v>0</v>
      </c>
      <c r="I22" s="27">
        <f>SUM(B22:H22)</f>
        <v>0.99999999999999989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0</v>
      </c>
      <c r="C27" s="26">
        <v>1</v>
      </c>
      <c r="D27" s="26">
        <v>1</v>
      </c>
      <c r="E27" s="26">
        <v>1</v>
      </c>
      <c r="F27" s="26">
        <v>0</v>
      </c>
      <c r="G27" s="26">
        <v>2</v>
      </c>
      <c r="H27" s="26">
        <v>2</v>
      </c>
      <c r="I27" s="26">
        <v>1</v>
      </c>
      <c r="J27" s="66">
        <f>SUM(B27:I27)+SUM(B30:I30)</f>
        <v>20</v>
      </c>
      <c r="K27" s="40"/>
      <c r="L27" s="30"/>
    </row>
    <row r="28" spans="1:21">
      <c r="A28" s="8" t="s">
        <v>39</v>
      </c>
      <c r="B28" s="27">
        <v>0</v>
      </c>
      <c r="C28" s="27">
        <f>C27/J27</f>
        <v>0.05</v>
      </c>
      <c r="D28" s="27">
        <f>D27/J27</f>
        <v>0.05</v>
      </c>
      <c r="E28" s="27">
        <f>E27/J27</f>
        <v>0.05</v>
      </c>
      <c r="F28" s="27">
        <v>0</v>
      </c>
      <c r="G28" s="27">
        <f>G27/J27</f>
        <v>0.1</v>
      </c>
      <c r="H28" s="27">
        <f>H27/J27</f>
        <v>0.1</v>
      </c>
      <c r="I28" s="27">
        <f>I27/J27</f>
        <v>0.05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1</v>
      </c>
      <c r="C30" s="26">
        <v>0</v>
      </c>
      <c r="D30" s="26">
        <v>3</v>
      </c>
      <c r="E30" s="26">
        <v>1</v>
      </c>
      <c r="F30" s="26">
        <v>1</v>
      </c>
      <c r="G30" s="26">
        <v>2</v>
      </c>
      <c r="H30" s="26">
        <v>3</v>
      </c>
      <c r="I30" s="26">
        <v>1</v>
      </c>
      <c r="J30" s="64">
        <f>SUM(B28:I28)+SUM(B31:I31)</f>
        <v>1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27">
        <f>B30/J27</f>
        <v>0.05</v>
      </c>
      <c r="C31" s="27">
        <v>0</v>
      </c>
      <c r="D31" s="27">
        <f>D30/J27</f>
        <v>0.15</v>
      </c>
      <c r="E31" s="27">
        <f>E30/J27</f>
        <v>0.05</v>
      </c>
      <c r="F31" s="27">
        <f>F30/J27</f>
        <v>0.05</v>
      </c>
      <c r="G31" s="27">
        <f>G30/J27</f>
        <v>0.1</v>
      </c>
      <c r="H31" s="27">
        <f>H30/J27</f>
        <v>0.15</v>
      </c>
      <c r="I31" s="27">
        <f>I30/J27</f>
        <v>0.05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45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v>0</v>
      </c>
      <c r="C36" s="26">
        <v>4</v>
      </c>
      <c r="D36" s="26">
        <v>14</v>
      </c>
      <c r="E36" s="26">
        <v>2</v>
      </c>
      <c r="F36" s="26">
        <v>0</v>
      </c>
      <c r="G36" s="26">
        <f>SUM(B36:F36)</f>
        <v>20</v>
      </c>
    </row>
    <row r="37" spans="1:7">
      <c r="A37" s="8" t="s">
        <v>46</v>
      </c>
      <c r="B37" s="27">
        <v>0</v>
      </c>
      <c r="C37" s="27">
        <f>C36/G36</f>
        <v>0.2</v>
      </c>
      <c r="D37" s="27">
        <f>D36/G36</f>
        <v>0.7</v>
      </c>
      <c r="E37" s="27">
        <f>E36/G36</f>
        <v>0.1</v>
      </c>
      <c r="F37" s="27">
        <v>0</v>
      </c>
      <c r="G37" s="27">
        <f>SUM(B37:F37)</f>
        <v>0.99999999999999989</v>
      </c>
    </row>
  </sheetData>
  <mergeCells count="14">
    <mergeCell ref="A21:A22"/>
    <mergeCell ref="J27:J29"/>
    <mergeCell ref="J30:J31"/>
    <mergeCell ref="A34:G34"/>
    <mergeCell ref="E7:I7"/>
    <mergeCell ref="B8:C8"/>
    <mergeCell ref="E8:I8"/>
    <mergeCell ref="B7:C7"/>
    <mergeCell ref="A19:A20"/>
    <mergeCell ref="A3:A4"/>
    <mergeCell ref="B3:C3"/>
    <mergeCell ref="D3:D4"/>
    <mergeCell ref="E3:I3"/>
    <mergeCell ref="J3:J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/>
  </sheetViews>
  <sheetFormatPr defaultColWidth="9" defaultRowHeight="15.75"/>
  <cols>
    <col min="1" max="1" width="11.125" style="2" customWidth="1"/>
    <col min="2" max="9" width="11.125" style="44" customWidth="1"/>
    <col min="10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71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v>383</v>
      </c>
      <c r="C5" s="7">
        <v>33</v>
      </c>
      <c r="D5" s="7">
        <v>19</v>
      </c>
      <c r="E5" s="7">
        <v>7</v>
      </c>
      <c r="F5" s="7">
        <v>13</v>
      </c>
      <c r="G5" s="7">
        <v>5</v>
      </c>
      <c r="H5" s="7">
        <v>43</v>
      </c>
      <c r="I5" s="7">
        <v>4</v>
      </c>
      <c r="J5" s="7">
        <f>SUM(B5:I5)</f>
        <v>507</v>
      </c>
    </row>
    <row r="6" spans="1:10">
      <c r="A6" s="8" t="s">
        <v>25</v>
      </c>
      <c r="B6" s="9">
        <f>B5/J5</f>
        <v>0.75542406311637078</v>
      </c>
      <c r="C6" s="9">
        <f>C5/J5</f>
        <v>6.5088757396449703E-2</v>
      </c>
      <c r="D6" s="9">
        <f>D5/J5</f>
        <v>3.7475345167652857E-2</v>
      </c>
      <c r="E6" s="9">
        <f>E5/J5</f>
        <v>1.3806706114398421E-2</v>
      </c>
      <c r="F6" s="9">
        <f>F5/J5</f>
        <v>2.564102564102564E-2</v>
      </c>
      <c r="G6" s="9">
        <f>G5/J5</f>
        <v>9.8619329388560158E-3</v>
      </c>
      <c r="H6" s="9">
        <f>H5/J5</f>
        <v>8.4812623274161739E-2</v>
      </c>
      <c r="I6" s="9">
        <f>I5/J5</f>
        <v>7.889546351084813E-3</v>
      </c>
      <c r="J6" s="10">
        <f>SUM(B6:I6)</f>
        <v>1</v>
      </c>
    </row>
    <row r="7" spans="1:10" ht="16.5" customHeight="1">
      <c r="A7" s="6" t="s">
        <v>26</v>
      </c>
      <c r="B7" s="51">
        <f>SUM(B5:C5)</f>
        <v>416</v>
      </c>
      <c r="C7" s="52"/>
      <c r="D7" s="7">
        <f>D5</f>
        <v>19</v>
      </c>
      <c r="E7" s="51">
        <f>SUM(E5:I5)</f>
        <v>72</v>
      </c>
      <c r="F7" s="61"/>
      <c r="G7" s="61"/>
      <c r="H7" s="61"/>
      <c r="I7" s="52"/>
      <c r="J7" s="7">
        <f>SUM(B7:I7)</f>
        <v>507</v>
      </c>
    </row>
    <row r="8" spans="1:10">
      <c r="A8" s="11" t="s">
        <v>8</v>
      </c>
      <c r="B8" s="53">
        <f>B7/J5</f>
        <v>0.82051282051282048</v>
      </c>
      <c r="C8" s="54"/>
      <c r="D8" s="12">
        <f>D7/J7</f>
        <v>3.7475345167652857E-2</v>
      </c>
      <c r="E8" s="53">
        <f>E7/J7</f>
        <v>0.14201183431952663</v>
      </c>
      <c r="F8" s="62"/>
      <c r="G8" s="62"/>
      <c r="H8" s="62"/>
      <c r="I8" s="63"/>
      <c r="J8" s="13">
        <f>SUM(B8:I8)</f>
        <v>1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6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2</v>
      </c>
      <c r="C13" s="26">
        <v>0</v>
      </c>
      <c r="D13" s="26">
        <v>2</v>
      </c>
      <c r="E13" s="26">
        <v>1</v>
      </c>
      <c r="F13" s="26">
        <v>0</v>
      </c>
      <c r="G13" s="26">
        <f>SUM(B13:F13)</f>
        <v>5</v>
      </c>
    </row>
    <row r="14" spans="1:10">
      <c r="A14" s="8" t="s">
        <v>7</v>
      </c>
      <c r="B14" s="27">
        <f>B13/G13</f>
        <v>0.4</v>
      </c>
      <c r="C14" s="27">
        <f>C13/G13</f>
        <v>0</v>
      </c>
      <c r="D14" s="27">
        <f>D13/G13</f>
        <v>0.4</v>
      </c>
      <c r="E14" s="27">
        <f>E13/G13</f>
        <v>0.2</v>
      </c>
      <c r="F14" s="27">
        <v>0</v>
      </c>
      <c r="G14" s="27">
        <f>SUM(B14:F14)</f>
        <v>1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v>342</v>
      </c>
      <c r="C19" s="26">
        <v>13</v>
      </c>
      <c r="D19" s="26">
        <v>1</v>
      </c>
      <c r="E19" s="26">
        <v>5</v>
      </c>
      <c r="F19" s="26">
        <v>8</v>
      </c>
      <c r="G19" s="26">
        <v>6</v>
      </c>
      <c r="H19" s="26">
        <v>8</v>
      </c>
      <c r="I19" s="26">
        <f>SUM(B19:H19)</f>
        <v>383</v>
      </c>
    </row>
    <row r="20" spans="1:21">
      <c r="A20" s="56"/>
      <c r="B20" s="17">
        <f>B19/I19</f>
        <v>0.89295039164490864</v>
      </c>
      <c r="C20" s="17">
        <f>C19/I19</f>
        <v>3.3942558746736295E-2</v>
      </c>
      <c r="D20" s="17">
        <f>D19/I19</f>
        <v>2.6109660574412533E-3</v>
      </c>
      <c r="E20" s="17">
        <f>E19/I19</f>
        <v>1.3054830287206266E-2</v>
      </c>
      <c r="F20" s="17">
        <f>F19/I19</f>
        <v>2.0887728459530026E-2</v>
      </c>
      <c r="G20" s="17">
        <f>G19/I19</f>
        <v>1.5665796344647518E-2</v>
      </c>
      <c r="H20" s="17">
        <f>H19/I19</f>
        <v>2.0887728459530026E-2</v>
      </c>
      <c r="I20" s="27">
        <f>SUM(B20:H20)</f>
        <v>1</v>
      </c>
    </row>
    <row r="21" spans="1:21">
      <c r="A21" s="55" t="s">
        <v>1</v>
      </c>
      <c r="B21" s="26">
        <v>19</v>
      </c>
      <c r="C21" s="26">
        <v>1</v>
      </c>
      <c r="D21" s="26">
        <v>0</v>
      </c>
      <c r="E21" s="26">
        <v>3</v>
      </c>
      <c r="F21" s="26">
        <v>1</v>
      </c>
      <c r="G21" s="26">
        <v>6</v>
      </c>
      <c r="H21" s="26">
        <v>3</v>
      </c>
      <c r="I21" s="26">
        <f>SUM(B21:H21)</f>
        <v>33</v>
      </c>
    </row>
    <row r="22" spans="1:21">
      <c r="A22" s="56"/>
      <c r="B22" s="17">
        <f>B21/I21</f>
        <v>0.5757575757575758</v>
      </c>
      <c r="C22" s="17">
        <f>C21/I21</f>
        <v>3.0303030303030304E-2</v>
      </c>
      <c r="D22" s="27">
        <v>0</v>
      </c>
      <c r="E22" s="17">
        <f>E21/I21</f>
        <v>9.0909090909090912E-2</v>
      </c>
      <c r="F22" s="17">
        <f>F21/I21</f>
        <v>3.0303030303030304E-2</v>
      </c>
      <c r="G22" s="17">
        <f>G21/I21</f>
        <v>0.18181818181818182</v>
      </c>
      <c r="H22" s="17">
        <f>H21/I21</f>
        <v>9.0909090909090912E-2</v>
      </c>
      <c r="I22" s="27">
        <f>SUM(B22:H22)</f>
        <v>1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71</v>
      </c>
      <c r="C27" s="26">
        <v>36</v>
      </c>
      <c r="D27" s="26">
        <v>92</v>
      </c>
      <c r="E27" s="26">
        <v>22</v>
      </c>
      <c r="F27" s="26">
        <v>14</v>
      </c>
      <c r="G27" s="26">
        <v>7</v>
      </c>
      <c r="H27" s="26">
        <v>12</v>
      </c>
      <c r="I27" s="26">
        <v>9</v>
      </c>
      <c r="J27" s="66">
        <f>SUM(B27:I27)+SUM(B30:I30)</f>
        <v>416</v>
      </c>
      <c r="K27" s="40"/>
      <c r="L27" s="30"/>
    </row>
    <row r="28" spans="1:21">
      <c r="A28" s="8" t="s">
        <v>39</v>
      </c>
      <c r="B28" s="17">
        <f>B27/J27</f>
        <v>0.17067307692307693</v>
      </c>
      <c r="C28" s="17">
        <f>C27/J27</f>
        <v>8.6538461538461536E-2</v>
      </c>
      <c r="D28" s="17">
        <f>D27/J27</f>
        <v>0.22115384615384615</v>
      </c>
      <c r="E28" s="17">
        <f>E27/J27</f>
        <v>5.2884615384615384E-2</v>
      </c>
      <c r="F28" s="17">
        <f>F27/J27</f>
        <v>3.3653846153846152E-2</v>
      </c>
      <c r="G28" s="17">
        <f>G27/J27</f>
        <v>1.6826923076923076E-2</v>
      </c>
      <c r="H28" s="17">
        <f>H27/J27</f>
        <v>2.8846153846153848E-2</v>
      </c>
      <c r="I28" s="17">
        <f>I27/J27</f>
        <v>2.1634615384615384E-2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11</v>
      </c>
      <c r="C30" s="26">
        <v>5</v>
      </c>
      <c r="D30" s="26">
        <v>32</v>
      </c>
      <c r="E30" s="26">
        <v>9</v>
      </c>
      <c r="F30" s="26">
        <v>13</v>
      </c>
      <c r="G30" s="26">
        <v>12</v>
      </c>
      <c r="H30" s="26">
        <v>67</v>
      </c>
      <c r="I30" s="26">
        <v>4</v>
      </c>
      <c r="J30" s="64">
        <f>SUM(B28:I28)+SUM(B31:I31)</f>
        <v>1.0000000000000002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17">
        <f>B30/J27</f>
        <v>2.6442307692307692E-2</v>
      </c>
      <c r="C31" s="17">
        <f>C30/J27</f>
        <v>1.201923076923077E-2</v>
      </c>
      <c r="D31" s="17">
        <f>D30/J27</f>
        <v>7.6923076923076927E-2</v>
      </c>
      <c r="E31" s="17">
        <f>E30/J27</f>
        <v>2.1634615384615384E-2</v>
      </c>
      <c r="F31" s="17">
        <f>F30/J27</f>
        <v>3.125E-2</v>
      </c>
      <c r="G31" s="17">
        <f>G30/J27</f>
        <v>2.8846153846153848E-2</v>
      </c>
      <c r="H31" s="17">
        <f>H30/J27</f>
        <v>0.16105769230769232</v>
      </c>
      <c r="I31" s="17">
        <f>I30/J27</f>
        <v>9.6153846153846159E-3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22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v>56</v>
      </c>
      <c r="C36" s="26">
        <v>214</v>
      </c>
      <c r="D36" s="26">
        <v>136</v>
      </c>
      <c r="E36" s="26">
        <v>8</v>
      </c>
      <c r="F36" s="26">
        <v>2</v>
      </c>
      <c r="G36" s="26">
        <f>SUM(B36:F36)</f>
        <v>416</v>
      </c>
    </row>
    <row r="37" spans="1:7">
      <c r="A37" s="8" t="s">
        <v>46</v>
      </c>
      <c r="B37" s="17">
        <f>B36/G36</f>
        <v>0.13461538461538461</v>
      </c>
      <c r="C37" s="17">
        <f>C36/G36</f>
        <v>0.51442307692307687</v>
      </c>
      <c r="D37" s="17">
        <f>D36/G36</f>
        <v>0.32692307692307693</v>
      </c>
      <c r="E37" s="17">
        <f>E36/G36</f>
        <v>1.9230769230769232E-2</v>
      </c>
      <c r="F37" s="17">
        <f>F36/G36</f>
        <v>4.807692307692308E-3</v>
      </c>
      <c r="G37" s="27">
        <f>SUM(B37:F37)</f>
        <v>0.99999999999999989</v>
      </c>
    </row>
  </sheetData>
  <mergeCells count="14">
    <mergeCell ref="J27:J29"/>
    <mergeCell ref="J30:J31"/>
    <mergeCell ref="A34:G34"/>
    <mergeCell ref="B7:C7"/>
    <mergeCell ref="B8:C8"/>
    <mergeCell ref="E7:I7"/>
    <mergeCell ref="E8:I8"/>
    <mergeCell ref="J3:J4"/>
    <mergeCell ref="A19:A20"/>
    <mergeCell ref="A21:A22"/>
    <mergeCell ref="A3:A4"/>
    <mergeCell ref="B3:C3"/>
    <mergeCell ref="D3:D4"/>
    <mergeCell ref="E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/>
  </sheetViews>
  <sheetFormatPr defaultColWidth="9" defaultRowHeight="15.75"/>
  <cols>
    <col min="1" max="1" width="11.125" style="2" customWidth="1"/>
    <col min="2" max="10" width="11.125" style="44" customWidth="1"/>
    <col min="1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72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v>19</v>
      </c>
      <c r="C5" s="7">
        <v>1</v>
      </c>
      <c r="D5" s="7">
        <v>0</v>
      </c>
      <c r="E5" s="7">
        <v>0</v>
      </c>
      <c r="F5" s="7">
        <v>0</v>
      </c>
      <c r="G5" s="7">
        <v>0</v>
      </c>
      <c r="H5" s="7">
        <v>3</v>
      </c>
      <c r="I5" s="7">
        <v>0</v>
      </c>
      <c r="J5" s="7">
        <f>SUM(B5:I5)</f>
        <v>23</v>
      </c>
    </row>
    <row r="6" spans="1:10">
      <c r="A6" s="8" t="s">
        <v>25</v>
      </c>
      <c r="B6" s="9">
        <f>B5/J5</f>
        <v>0.82608695652173914</v>
      </c>
      <c r="C6" s="9">
        <f>C5/J5</f>
        <v>4.3478260869565216E-2</v>
      </c>
      <c r="D6" s="27">
        <v>0</v>
      </c>
      <c r="E6" s="27">
        <v>0</v>
      </c>
      <c r="F6" s="27">
        <v>0</v>
      </c>
      <c r="G6" s="27">
        <v>0</v>
      </c>
      <c r="H6" s="9">
        <f>H5/J5</f>
        <v>0.13043478260869565</v>
      </c>
      <c r="I6" s="27">
        <v>0</v>
      </c>
      <c r="J6" s="10">
        <f>SUM(B6:I6)</f>
        <v>1</v>
      </c>
    </row>
    <row r="7" spans="1:10" ht="16.5" customHeight="1">
      <c r="A7" s="6" t="s">
        <v>26</v>
      </c>
      <c r="B7" s="51">
        <f>SUM(B5:C5)</f>
        <v>20</v>
      </c>
      <c r="C7" s="52"/>
      <c r="D7" s="7">
        <f>D5</f>
        <v>0</v>
      </c>
      <c r="E7" s="51">
        <f>SUM(E5:I5)</f>
        <v>3</v>
      </c>
      <c r="F7" s="61"/>
      <c r="G7" s="61"/>
      <c r="H7" s="61"/>
      <c r="I7" s="52"/>
      <c r="J7" s="7">
        <f>SUM(B7:I7)</f>
        <v>23</v>
      </c>
    </row>
    <row r="8" spans="1:10">
      <c r="A8" s="11" t="s">
        <v>8</v>
      </c>
      <c r="B8" s="53">
        <f>B7/J5</f>
        <v>0.86956521739130432</v>
      </c>
      <c r="C8" s="54"/>
      <c r="D8" s="27">
        <v>0</v>
      </c>
      <c r="E8" s="53">
        <f>E7/J7</f>
        <v>0.13043478260869565</v>
      </c>
      <c r="F8" s="62"/>
      <c r="G8" s="62"/>
      <c r="H8" s="62"/>
      <c r="I8" s="63"/>
      <c r="J8" s="13">
        <f>SUM(B8:I8)</f>
        <v>1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5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f>SUM(B13:F13)</f>
        <v>0</v>
      </c>
    </row>
    <row r="14" spans="1:10">
      <c r="A14" s="8" t="s">
        <v>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v>16</v>
      </c>
      <c r="C19" s="26">
        <v>2</v>
      </c>
      <c r="D19" s="26">
        <v>0</v>
      </c>
      <c r="E19" s="26">
        <v>0</v>
      </c>
      <c r="F19" s="26">
        <v>0</v>
      </c>
      <c r="G19" s="26">
        <v>0</v>
      </c>
      <c r="H19" s="26">
        <v>1</v>
      </c>
      <c r="I19" s="26">
        <f>SUM(B19:H19)</f>
        <v>19</v>
      </c>
    </row>
    <row r="20" spans="1:21">
      <c r="A20" s="56"/>
      <c r="B20" s="17">
        <f>B19/I19</f>
        <v>0.84210526315789469</v>
      </c>
      <c r="C20" s="17">
        <f>C19/I19</f>
        <v>0.10526315789473684</v>
      </c>
      <c r="D20" s="27">
        <v>0</v>
      </c>
      <c r="E20" s="27">
        <v>0</v>
      </c>
      <c r="F20" s="27">
        <v>0</v>
      </c>
      <c r="G20" s="27">
        <v>0</v>
      </c>
      <c r="H20" s="17">
        <f>H19/I19</f>
        <v>5.2631578947368418E-2</v>
      </c>
      <c r="I20" s="27">
        <f>SUM(B20:H20)</f>
        <v>1</v>
      </c>
    </row>
    <row r="21" spans="1:21">
      <c r="A21" s="55" t="s">
        <v>1</v>
      </c>
      <c r="B21" s="26">
        <v>1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f>SUM(B21:H21)</f>
        <v>1</v>
      </c>
    </row>
    <row r="22" spans="1:21">
      <c r="A22" s="56"/>
      <c r="B22" s="27">
        <f>B21/I21</f>
        <v>1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f>SUM(B22:H22)</f>
        <v>1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1</v>
      </c>
      <c r="C27" s="26">
        <v>6</v>
      </c>
      <c r="D27" s="26">
        <v>2</v>
      </c>
      <c r="E27" s="26">
        <v>1</v>
      </c>
      <c r="F27" s="26">
        <v>0</v>
      </c>
      <c r="G27" s="26">
        <v>1</v>
      </c>
      <c r="H27" s="26">
        <v>0</v>
      </c>
      <c r="I27" s="26">
        <v>6</v>
      </c>
      <c r="J27" s="66">
        <f>SUM(B27:I27)+SUM(B30:I30)</f>
        <v>20</v>
      </c>
      <c r="K27" s="40"/>
      <c r="L27" s="30"/>
    </row>
    <row r="28" spans="1:21">
      <c r="A28" s="8" t="s">
        <v>39</v>
      </c>
      <c r="B28" s="27">
        <f>B27/J27</f>
        <v>0.05</v>
      </c>
      <c r="C28" s="27">
        <f>C27/J27</f>
        <v>0.3</v>
      </c>
      <c r="D28" s="27">
        <f>D27/J27</f>
        <v>0.1</v>
      </c>
      <c r="E28" s="27">
        <f>E27/J27</f>
        <v>0.05</v>
      </c>
      <c r="F28" s="27">
        <v>0</v>
      </c>
      <c r="G28" s="27">
        <f>G27/J27</f>
        <v>0.05</v>
      </c>
      <c r="H28" s="27">
        <v>0</v>
      </c>
      <c r="I28" s="27">
        <f>I27/J27</f>
        <v>0.3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0</v>
      </c>
      <c r="C30" s="26">
        <v>0</v>
      </c>
      <c r="D30" s="26">
        <v>2</v>
      </c>
      <c r="E30" s="26">
        <v>1</v>
      </c>
      <c r="F30" s="26">
        <v>0</v>
      </c>
      <c r="G30" s="26">
        <v>0</v>
      </c>
      <c r="H30" s="26">
        <v>0</v>
      </c>
      <c r="I30" s="26">
        <v>0</v>
      </c>
      <c r="J30" s="64">
        <f>SUM(B28:I28)+SUM(B31:I31)</f>
        <v>0.99999999999999989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27">
        <v>0</v>
      </c>
      <c r="C31" s="27">
        <v>0</v>
      </c>
      <c r="D31" s="27">
        <f>D30/J27</f>
        <v>0.1</v>
      </c>
      <c r="E31" s="17">
        <f>E30/J27</f>
        <v>0.05</v>
      </c>
      <c r="F31" s="27">
        <v>0</v>
      </c>
      <c r="G31" s="27">
        <v>0</v>
      </c>
      <c r="H31" s="27">
        <v>0</v>
      </c>
      <c r="I31" s="27">
        <v>0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45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v>3</v>
      </c>
      <c r="C36" s="26">
        <v>7</v>
      </c>
      <c r="D36" s="26">
        <v>8</v>
      </c>
      <c r="E36" s="26">
        <v>2</v>
      </c>
      <c r="F36" s="26">
        <v>0</v>
      </c>
      <c r="G36" s="26">
        <f>SUM(B36:F36)</f>
        <v>20</v>
      </c>
    </row>
    <row r="37" spans="1:7">
      <c r="A37" s="8" t="s">
        <v>46</v>
      </c>
      <c r="B37" s="27">
        <f>B36/G36</f>
        <v>0.15</v>
      </c>
      <c r="C37" s="27">
        <f>C36/G36</f>
        <v>0.35</v>
      </c>
      <c r="D37" s="27">
        <f>D36/G36</f>
        <v>0.4</v>
      </c>
      <c r="E37" s="27">
        <f>E36/G36</f>
        <v>0.1</v>
      </c>
      <c r="F37" s="27">
        <v>0</v>
      </c>
      <c r="G37" s="27">
        <f>SUM(B37:F37)</f>
        <v>1</v>
      </c>
    </row>
  </sheetData>
  <mergeCells count="14">
    <mergeCell ref="J27:J29"/>
    <mergeCell ref="J30:J31"/>
    <mergeCell ref="A34:G34"/>
    <mergeCell ref="B7:C7"/>
    <mergeCell ref="B8:C8"/>
    <mergeCell ref="E7:I7"/>
    <mergeCell ref="E8:I8"/>
    <mergeCell ref="J3:J4"/>
    <mergeCell ref="A19:A20"/>
    <mergeCell ref="A21:A22"/>
    <mergeCell ref="A3:A4"/>
    <mergeCell ref="B3:C3"/>
    <mergeCell ref="D3:D4"/>
    <mergeCell ref="E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/>
  </sheetViews>
  <sheetFormatPr defaultColWidth="9" defaultRowHeight="15.75"/>
  <cols>
    <col min="1" max="1" width="11.125" style="2" customWidth="1"/>
    <col min="2" max="10" width="11.125" style="44" customWidth="1"/>
    <col min="1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73</v>
      </c>
    </row>
    <row r="2" spans="1:10" ht="16.5">
      <c r="A2" s="1" t="s">
        <v>12</v>
      </c>
    </row>
    <row r="3" spans="1:10" ht="15.75" customHeight="1">
      <c r="A3" s="48" t="s">
        <v>13</v>
      </c>
      <c r="B3" s="58" t="s">
        <v>14</v>
      </c>
      <c r="C3" s="60"/>
      <c r="D3" s="69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 customHeight="1">
      <c r="A4" s="49"/>
      <c r="B4" s="38" t="s">
        <v>5</v>
      </c>
      <c r="C4" s="38" t="s">
        <v>18</v>
      </c>
      <c r="D4" s="70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f>46+2</f>
        <v>48</v>
      </c>
      <c r="C5" s="7">
        <f>2+0</f>
        <v>2</v>
      </c>
      <c r="D5" s="7">
        <v>0</v>
      </c>
      <c r="E5" s="7">
        <v>2</v>
      </c>
      <c r="F5" s="7">
        <v>0</v>
      </c>
      <c r="G5" s="7">
        <v>0</v>
      </c>
      <c r="H5" s="7">
        <v>2</v>
      </c>
      <c r="I5" s="7">
        <v>0</v>
      </c>
      <c r="J5" s="7">
        <f>SUM(B5:I5)</f>
        <v>54</v>
      </c>
    </row>
    <row r="6" spans="1:10">
      <c r="A6" s="8" t="s">
        <v>25</v>
      </c>
      <c r="B6" s="9">
        <f>B5/J5</f>
        <v>0.88888888888888884</v>
      </c>
      <c r="C6" s="9">
        <f>C5/J5</f>
        <v>3.7037037037037035E-2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10">
        <f>SUM(B6:I6)</f>
        <v>0.92592592592592582</v>
      </c>
    </row>
    <row r="7" spans="1:10" ht="16.5" customHeight="1">
      <c r="A7" s="6" t="s">
        <v>26</v>
      </c>
      <c r="B7" s="51">
        <f>SUM(B5:C5)</f>
        <v>50</v>
      </c>
      <c r="C7" s="52"/>
      <c r="D7" s="7">
        <f>D5</f>
        <v>0</v>
      </c>
      <c r="E7" s="51">
        <f>SUM(E5:I5)</f>
        <v>4</v>
      </c>
      <c r="F7" s="61"/>
      <c r="G7" s="61"/>
      <c r="H7" s="61"/>
      <c r="I7" s="52"/>
      <c r="J7" s="7">
        <f>SUM(B7:I7)</f>
        <v>54</v>
      </c>
    </row>
    <row r="8" spans="1:10">
      <c r="A8" s="11" t="s">
        <v>8</v>
      </c>
      <c r="B8" s="71">
        <f>B7/J5</f>
        <v>0.92592592592592593</v>
      </c>
      <c r="C8" s="72"/>
      <c r="D8" s="27">
        <v>0</v>
      </c>
      <c r="E8" s="71">
        <v>0</v>
      </c>
      <c r="F8" s="73"/>
      <c r="G8" s="73"/>
      <c r="H8" s="73"/>
      <c r="I8" s="72"/>
      <c r="J8" s="13">
        <f>SUM(B8:I8)</f>
        <v>0.92592592592592593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5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f>SUM(B13:F13)</f>
        <v>0</v>
      </c>
    </row>
    <row r="14" spans="1:10">
      <c r="A14" s="8" t="s">
        <v>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f>41+2</f>
        <v>43</v>
      </c>
      <c r="C19" s="26">
        <f>2+0</f>
        <v>2</v>
      </c>
      <c r="D19" s="26">
        <v>0</v>
      </c>
      <c r="E19" s="26">
        <v>0</v>
      </c>
      <c r="F19" s="26">
        <v>1</v>
      </c>
      <c r="G19" s="26">
        <v>0</v>
      </c>
      <c r="H19" s="26">
        <v>2</v>
      </c>
      <c r="I19" s="26">
        <f>SUM(B19:H19)</f>
        <v>48</v>
      </c>
    </row>
    <row r="20" spans="1:21">
      <c r="A20" s="56"/>
      <c r="B20" s="17">
        <f>B19/I19</f>
        <v>0.89583333333333337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f>SUM(B20:H20)</f>
        <v>0.89583333333333337</v>
      </c>
    </row>
    <row r="21" spans="1:21">
      <c r="A21" s="55" t="s">
        <v>1</v>
      </c>
      <c r="B21" s="26">
        <v>1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1</v>
      </c>
      <c r="I21" s="26">
        <f>SUM(B21:H21)</f>
        <v>2</v>
      </c>
    </row>
    <row r="22" spans="1:21">
      <c r="A22" s="56"/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26</v>
      </c>
      <c r="C27" s="26">
        <v>5</v>
      </c>
      <c r="D27" s="26">
        <f>9+2</f>
        <v>11</v>
      </c>
      <c r="E27" s="26">
        <v>1</v>
      </c>
      <c r="F27" s="26">
        <v>1</v>
      </c>
      <c r="G27" s="26">
        <v>0</v>
      </c>
      <c r="H27" s="26">
        <v>0</v>
      </c>
      <c r="I27" s="26">
        <v>0</v>
      </c>
      <c r="J27" s="66">
        <f>SUM(B27:I27)+SUM(B30:I30)</f>
        <v>50</v>
      </c>
      <c r="K27" s="40"/>
      <c r="L27" s="30"/>
    </row>
    <row r="28" spans="1:21">
      <c r="A28" s="8" t="s">
        <v>39</v>
      </c>
      <c r="B28" s="27">
        <v>0</v>
      </c>
      <c r="C28" s="27">
        <v>0</v>
      </c>
      <c r="D28" s="27">
        <f>D27/J27</f>
        <v>0.22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67"/>
      <c r="K28" s="33"/>
      <c r="L28" s="32"/>
    </row>
    <row r="29" spans="1:21" ht="27" customHeight="1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1</v>
      </c>
      <c r="C30" s="26">
        <v>0</v>
      </c>
      <c r="D30" s="26">
        <v>0</v>
      </c>
      <c r="E30" s="26">
        <v>1</v>
      </c>
      <c r="F30" s="26">
        <v>0</v>
      </c>
      <c r="G30" s="26">
        <v>2</v>
      </c>
      <c r="H30" s="26">
        <v>1</v>
      </c>
      <c r="I30" s="26">
        <v>1</v>
      </c>
      <c r="J30" s="64">
        <f>SUM(B28:I28)+SUM(B31:I31)</f>
        <v>0.22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45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f>7+1</f>
        <v>8</v>
      </c>
      <c r="C36" s="26">
        <f>20+1</f>
        <v>21</v>
      </c>
      <c r="D36" s="26">
        <v>19</v>
      </c>
      <c r="E36" s="26">
        <v>0</v>
      </c>
      <c r="F36" s="26">
        <v>2</v>
      </c>
      <c r="G36" s="26">
        <f>SUM(B36:F36)</f>
        <v>50</v>
      </c>
    </row>
    <row r="37" spans="1:7">
      <c r="A37" s="8" t="s">
        <v>46</v>
      </c>
      <c r="B37" s="27">
        <f>B36/G36</f>
        <v>0.16</v>
      </c>
      <c r="C37" s="27">
        <f>C36/G36</f>
        <v>0.42</v>
      </c>
      <c r="D37" s="27">
        <v>0</v>
      </c>
      <c r="E37" s="27">
        <v>0</v>
      </c>
      <c r="F37" s="27">
        <v>0</v>
      </c>
      <c r="G37" s="27">
        <f>SUM(B37:F37)</f>
        <v>0.57999999999999996</v>
      </c>
    </row>
  </sheetData>
  <mergeCells count="14">
    <mergeCell ref="J27:J29"/>
    <mergeCell ref="J30:J31"/>
    <mergeCell ref="A34:G34"/>
    <mergeCell ref="B7:C7"/>
    <mergeCell ref="E7:I7"/>
    <mergeCell ref="B8:C8"/>
    <mergeCell ref="E8:I8"/>
    <mergeCell ref="A19:A20"/>
    <mergeCell ref="A21:A22"/>
    <mergeCell ref="A3:A4"/>
    <mergeCell ref="B3:C3"/>
    <mergeCell ref="D3:D4"/>
    <mergeCell ref="E3:I3"/>
    <mergeCell ref="J3:J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B27" sqref="B27:B28"/>
    </sheetView>
  </sheetViews>
  <sheetFormatPr defaultColWidth="9" defaultRowHeight="15.75"/>
  <cols>
    <col min="1" max="1" width="11.125" style="2" customWidth="1"/>
    <col min="2" max="10" width="11.125" style="44" customWidth="1"/>
    <col min="1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74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v>0</v>
      </c>
      <c r="C5" s="7">
        <v>0</v>
      </c>
      <c r="D5" s="7">
        <v>0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f>SUM(B5:I5)</f>
        <v>1</v>
      </c>
    </row>
    <row r="6" spans="1:10">
      <c r="A6" s="8" t="s">
        <v>25</v>
      </c>
      <c r="B6" s="27">
        <v>0</v>
      </c>
      <c r="C6" s="27">
        <v>0</v>
      </c>
      <c r="D6" s="27">
        <v>0</v>
      </c>
      <c r="E6" s="27">
        <v>0</v>
      </c>
      <c r="F6" s="10">
        <f>F5/J5</f>
        <v>1</v>
      </c>
      <c r="G6" s="27">
        <v>0</v>
      </c>
      <c r="H6" s="27">
        <v>0</v>
      </c>
      <c r="I6" s="27">
        <v>0</v>
      </c>
      <c r="J6" s="10">
        <f>SUM(B6:I6)</f>
        <v>1</v>
      </c>
    </row>
    <row r="7" spans="1:10" ht="16.5" customHeight="1">
      <c r="A7" s="6" t="s">
        <v>26</v>
      </c>
      <c r="B7" s="51">
        <f>SUM(B5:C5)</f>
        <v>0</v>
      </c>
      <c r="C7" s="52"/>
      <c r="D7" s="7">
        <f>D5</f>
        <v>0</v>
      </c>
      <c r="E7" s="51">
        <f>SUM(E5:I5)</f>
        <v>1</v>
      </c>
      <c r="F7" s="61"/>
      <c r="G7" s="61"/>
      <c r="H7" s="61"/>
      <c r="I7" s="52"/>
      <c r="J7" s="7">
        <f>SUM(B7:I7)</f>
        <v>1</v>
      </c>
    </row>
    <row r="8" spans="1:10">
      <c r="A8" s="11" t="s">
        <v>8</v>
      </c>
      <c r="B8" s="71">
        <v>0</v>
      </c>
      <c r="C8" s="72"/>
      <c r="D8" s="27">
        <v>0</v>
      </c>
      <c r="E8" s="71">
        <f>E7/J7</f>
        <v>1</v>
      </c>
      <c r="F8" s="73"/>
      <c r="G8" s="73"/>
      <c r="H8" s="73"/>
      <c r="I8" s="72"/>
      <c r="J8" s="13">
        <f>SUM(B8:I8)</f>
        <v>1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5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10">
      <c r="A14" s="8" t="s">
        <v>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f>SUM(B19:H19)</f>
        <v>0</v>
      </c>
    </row>
    <row r="20" spans="1:21">
      <c r="A20" s="56"/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f>SUM(B20:H20)</f>
        <v>0</v>
      </c>
    </row>
    <row r="21" spans="1:21">
      <c r="A21" s="55" t="s">
        <v>1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f>SUM(B21:H21)</f>
        <v>0</v>
      </c>
    </row>
    <row r="22" spans="1:21">
      <c r="A22" s="56"/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f>SUM(B22:H22)</f>
        <v>0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66">
        <f>SUM(B27:I27)+SUM(B30:I30)</f>
        <v>0</v>
      </c>
      <c r="K27" s="40"/>
      <c r="L27" s="30"/>
    </row>
    <row r="28" spans="1:21">
      <c r="A28" s="8" t="s">
        <v>39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64">
        <f>SUM(B28:I28)+SUM(B31:I31)</f>
        <v>0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45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</row>
    <row r="37" spans="1:7">
      <c r="A37" s="8" t="s">
        <v>46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</row>
  </sheetData>
  <mergeCells count="14">
    <mergeCell ref="J27:J29"/>
    <mergeCell ref="J30:J31"/>
    <mergeCell ref="A34:G34"/>
    <mergeCell ref="B7:C7"/>
    <mergeCell ref="E7:I7"/>
    <mergeCell ref="B8:C8"/>
    <mergeCell ref="E8:I8"/>
    <mergeCell ref="A19:A20"/>
    <mergeCell ref="A21:A22"/>
    <mergeCell ref="A3:A4"/>
    <mergeCell ref="B3:C3"/>
    <mergeCell ref="D3:D4"/>
    <mergeCell ref="E3:I3"/>
    <mergeCell ref="J3:J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/>
  </sheetViews>
  <sheetFormatPr defaultColWidth="9" defaultRowHeight="15.75"/>
  <cols>
    <col min="1" max="1" width="11.125" style="2" customWidth="1"/>
    <col min="2" max="10" width="11.125" style="44" customWidth="1"/>
    <col min="1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75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f>105+4+4</f>
        <v>113</v>
      </c>
      <c r="C5" s="7">
        <f>1+0</f>
        <v>1</v>
      </c>
      <c r="D5" s="7">
        <f>4+0</f>
        <v>4</v>
      </c>
      <c r="E5" s="7">
        <v>2</v>
      </c>
      <c r="F5" s="7">
        <v>6</v>
      </c>
      <c r="G5" s="7">
        <v>0</v>
      </c>
      <c r="H5" s="7">
        <f>14+1</f>
        <v>15</v>
      </c>
      <c r="I5" s="7">
        <v>0</v>
      </c>
      <c r="J5" s="7">
        <f>SUM(B5:I5)</f>
        <v>141</v>
      </c>
    </row>
    <row r="6" spans="1:10">
      <c r="A6" s="8" t="s">
        <v>25</v>
      </c>
      <c r="B6" s="9">
        <f>B5/J5</f>
        <v>0.8014184397163121</v>
      </c>
      <c r="C6" s="9">
        <f>C5/J5</f>
        <v>7.0921985815602835E-3</v>
      </c>
      <c r="D6" s="9">
        <f>D5/J5</f>
        <v>2.8368794326241134E-2</v>
      </c>
      <c r="E6" s="9">
        <f>E5/J5</f>
        <v>1.4184397163120567E-2</v>
      </c>
      <c r="F6" s="9">
        <f>F5/J5</f>
        <v>4.2553191489361701E-2</v>
      </c>
      <c r="G6" s="27">
        <v>0</v>
      </c>
      <c r="H6" s="9">
        <f>H5/J5</f>
        <v>0.10638297872340426</v>
      </c>
      <c r="I6" s="27">
        <v>0</v>
      </c>
      <c r="J6" s="10">
        <f>SUM(B6:I6)</f>
        <v>1</v>
      </c>
    </row>
    <row r="7" spans="1:10" ht="16.5" customHeight="1">
      <c r="A7" s="6" t="s">
        <v>26</v>
      </c>
      <c r="B7" s="51">
        <f>SUM(B5:C5)</f>
        <v>114</v>
      </c>
      <c r="C7" s="52"/>
      <c r="D7" s="7">
        <f>D5</f>
        <v>4</v>
      </c>
      <c r="E7" s="51">
        <f>SUM(E5:I5)</f>
        <v>23</v>
      </c>
      <c r="F7" s="61"/>
      <c r="G7" s="61"/>
      <c r="H7" s="61"/>
      <c r="I7" s="52"/>
      <c r="J7" s="7">
        <f>SUM(B7:I7)</f>
        <v>141</v>
      </c>
    </row>
    <row r="8" spans="1:10">
      <c r="A8" s="11" t="s">
        <v>8</v>
      </c>
      <c r="B8" s="53">
        <f>B7/J5</f>
        <v>0.80851063829787229</v>
      </c>
      <c r="C8" s="54"/>
      <c r="D8" s="12">
        <f>D7/J7</f>
        <v>2.8368794326241134E-2</v>
      </c>
      <c r="E8" s="53">
        <f>E7/J7</f>
        <v>0.16312056737588654</v>
      </c>
      <c r="F8" s="62"/>
      <c r="G8" s="62"/>
      <c r="H8" s="62"/>
      <c r="I8" s="63"/>
      <c r="J8" s="13">
        <f>SUM(B8:I8)</f>
        <v>1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5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f>SUM(B13:F13)</f>
        <v>0</v>
      </c>
    </row>
    <row r="14" spans="1:10">
      <c r="A14" s="8" t="s">
        <v>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f>94+3+4</f>
        <v>101</v>
      </c>
      <c r="C19" s="26">
        <f>3+1</f>
        <v>4</v>
      </c>
      <c r="D19" s="26">
        <v>0</v>
      </c>
      <c r="E19" s="26">
        <v>0</v>
      </c>
      <c r="F19" s="26">
        <v>2</v>
      </c>
      <c r="G19" s="26">
        <v>3</v>
      </c>
      <c r="H19" s="26">
        <v>3</v>
      </c>
      <c r="I19" s="26">
        <f>SUM(B19:H19)</f>
        <v>113</v>
      </c>
    </row>
    <row r="20" spans="1:21">
      <c r="A20" s="56"/>
      <c r="B20" s="17">
        <f>B19/I19</f>
        <v>0.89380530973451322</v>
      </c>
      <c r="C20" s="17">
        <f>C19/I19</f>
        <v>3.5398230088495575E-2</v>
      </c>
      <c r="D20" s="27">
        <v>0</v>
      </c>
      <c r="E20" s="27">
        <v>0</v>
      </c>
      <c r="F20" s="17">
        <f>F19/I19</f>
        <v>1.7699115044247787E-2</v>
      </c>
      <c r="G20" s="17">
        <f>G19/I19</f>
        <v>2.6548672566371681E-2</v>
      </c>
      <c r="H20" s="17">
        <f>H19/I19</f>
        <v>2.6548672566371681E-2</v>
      </c>
      <c r="I20" s="27">
        <f>SUM(B20:H20)</f>
        <v>1</v>
      </c>
    </row>
    <row r="21" spans="1:21">
      <c r="A21" s="55" t="s">
        <v>1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1</v>
      </c>
      <c r="H21" s="26">
        <v>0</v>
      </c>
      <c r="I21" s="26">
        <f>SUM(B21:H21)</f>
        <v>1</v>
      </c>
    </row>
    <row r="22" spans="1:21">
      <c r="A22" s="56"/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f>G21/I21</f>
        <v>1</v>
      </c>
      <c r="H22" s="27">
        <v>0</v>
      </c>
      <c r="I22" s="27">
        <f>SUM(B22:H22)</f>
        <v>1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6</v>
      </c>
      <c r="C27" s="26">
        <v>11</v>
      </c>
      <c r="D27" s="26">
        <f>69+3+4</f>
        <v>76</v>
      </c>
      <c r="E27" s="26">
        <v>5</v>
      </c>
      <c r="F27" s="26">
        <v>4</v>
      </c>
      <c r="G27" s="26">
        <v>0</v>
      </c>
      <c r="H27" s="26">
        <v>0</v>
      </c>
      <c r="I27" s="26">
        <v>0</v>
      </c>
      <c r="J27" s="66">
        <f>SUM(B27:I27)+SUM(B30:I30)</f>
        <v>114</v>
      </c>
      <c r="K27" s="40"/>
      <c r="L27" s="30"/>
    </row>
    <row r="28" spans="1:21">
      <c r="A28" s="8" t="s">
        <v>39</v>
      </c>
      <c r="B28" s="17">
        <f>B27/J27</f>
        <v>5.2631578947368418E-2</v>
      </c>
      <c r="C28" s="17">
        <f>C27/J27</f>
        <v>9.6491228070175433E-2</v>
      </c>
      <c r="D28" s="17">
        <f>D27/J27</f>
        <v>0.66666666666666663</v>
      </c>
      <c r="E28" s="17">
        <f>E27/J27</f>
        <v>4.3859649122807015E-2</v>
      </c>
      <c r="F28" s="17">
        <f>F27/J27</f>
        <v>3.5087719298245612E-2</v>
      </c>
      <c r="G28" s="27">
        <v>0</v>
      </c>
      <c r="H28" s="27">
        <v>0</v>
      </c>
      <c r="I28" s="27">
        <v>0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3</v>
      </c>
      <c r="C30" s="26">
        <v>2</v>
      </c>
      <c r="D30" s="26">
        <f>3+1</f>
        <v>4</v>
      </c>
      <c r="E30" s="26">
        <v>2</v>
      </c>
      <c r="F30" s="26">
        <v>0</v>
      </c>
      <c r="G30" s="26">
        <v>0</v>
      </c>
      <c r="H30" s="26">
        <v>1</v>
      </c>
      <c r="I30" s="26">
        <v>0</v>
      </c>
      <c r="J30" s="64">
        <f>SUM(B28:I28)+SUM(B31:I31)</f>
        <v>1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17">
        <f>B30/J27</f>
        <v>2.6315789473684209E-2</v>
      </c>
      <c r="C31" s="17">
        <f>C30/J27</f>
        <v>1.7543859649122806E-2</v>
      </c>
      <c r="D31" s="17">
        <f>D30/J27</f>
        <v>3.5087719298245612E-2</v>
      </c>
      <c r="E31" s="17">
        <f>E30/J27</f>
        <v>1.7543859649122806E-2</v>
      </c>
      <c r="F31" s="27">
        <v>0</v>
      </c>
      <c r="G31" s="27">
        <v>0</v>
      </c>
      <c r="H31" s="17">
        <f>H30/J27</f>
        <v>8.771929824561403E-3</v>
      </c>
      <c r="I31" s="27">
        <v>0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45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f>15+1+2</f>
        <v>18</v>
      </c>
      <c r="C36" s="26">
        <f>78+3+2</f>
        <v>83</v>
      </c>
      <c r="D36" s="26">
        <v>11</v>
      </c>
      <c r="E36" s="26">
        <v>2</v>
      </c>
      <c r="F36" s="26">
        <v>0</v>
      </c>
      <c r="G36" s="26">
        <f>SUM(B36:F36)</f>
        <v>114</v>
      </c>
    </row>
    <row r="37" spans="1:7">
      <c r="A37" s="8" t="s">
        <v>46</v>
      </c>
      <c r="B37" s="17">
        <f>B36/G36</f>
        <v>0.15789473684210525</v>
      </c>
      <c r="C37" s="17">
        <f>C36/G36</f>
        <v>0.72807017543859653</v>
      </c>
      <c r="D37" s="17">
        <f>D36/G36</f>
        <v>9.6491228070175433E-2</v>
      </c>
      <c r="E37" s="17">
        <f>E36/G36</f>
        <v>1.7543859649122806E-2</v>
      </c>
      <c r="F37" s="27">
        <v>0</v>
      </c>
      <c r="G37" s="27">
        <f>SUM(B37:F37)</f>
        <v>1</v>
      </c>
    </row>
  </sheetData>
  <mergeCells count="14">
    <mergeCell ref="A21:A22"/>
    <mergeCell ref="J27:J29"/>
    <mergeCell ref="J30:J31"/>
    <mergeCell ref="A34:G34"/>
    <mergeCell ref="E7:I7"/>
    <mergeCell ref="B8:C8"/>
    <mergeCell ref="E8:I8"/>
    <mergeCell ref="B7:C7"/>
    <mergeCell ref="A19:A20"/>
    <mergeCell ref="A3:A4"/>
    <mergeCell ref="B3:C3"/>
    <mergeCell ref="D3:D4"/>
    <mergeCell ref="E3:I3"/>
    <mergeCell ref="J3:J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F2" sqref="F2"/>
    </sheetView>
  </sheetViews>
  <sheetFormatPr defaultColWidth="9" defaultRowHeight="15.75"/>
  <cols>
    <col min="1" max="1" width="11.125" style="2" customWidth="1"/>
    <col min="2" max="10" width="11.125" style="44" customWidth="1"/>
    <col min="1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76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7">
        <f>7+12+16</f>
        <v>35</v>
      </c>
      <c r="C5" s="7">
        <v>0</v>
      </c>
      <c r="D5" s="7">
        <f>0+0+1</f>
        <v>1</v>
      </c>
      <c r="E5" s="7">
        <f>0+1</f>
        <v>1</v>
      </c>
      <c r="F5" s="7">
        <v>0</v>
      </c>
      <c r="G5" s="7">
        <v>0</v>
      </c>
      <c r="H5" s="7">
        <v>0</v>
      </c>
      <c r="I5" s="7">
        <v>0</v>
      </c>
      <c r="J5" s="7">
        <f>SUM(B5:I5)</f>
        <v>37</v>
      </c>
    </row>
    <row r="6" spans="1:10">
      <c r="A6" s="8" t="s">
        <v>25</v>
      </c>
      <c r="B6" s="9">
        <f>B5/J5</f>
        <v>0.94594594594594594</v>
      </c>
      <c r="C6" s="10">
        <f>C5/J5</f>
        <v>0</v>
      </c>
      <c r="D6" s="9">
        <f>D5/J5</f>
        <v>2.7027027027027029E-2</v>
      </c>
      <c r="E6" s="9">
        <f>E5/J5</f>
        <v>2.7027027027027029E-2</v>
      </c>
      <c r="F6" s="27">
        <v>0</v>
      </c>
      <c r="G6" s="27">
        <v>0</v>
      </c>
      <c r="H6" s="27">
        <v>0</v>
      </c>
      <c r="I6" s="27">
        <v>0</v>
      </c>
      <c r="J6" s="10">
        <f>SUM(B6:I6)</f>
        <v>1</v>
      </c>
    </row>
    <row r="7" spans="1:10" ht="16.5" customHeight="1">
      <c r="A7" s="6" t="s">
        <v>26</v>
      </c>
      <c r="B7" s="51">
        <f>SUM(B5:C5)</f>
        <v>35</v>
      </c>
      <c r="C7" s="52"/>
      <c r="D7" s="7">
        <f>D5</f>
        <v>1</v>
      </c>
      <c r="E7" s="51">
        <f>SUM(E5:I5)</f>
        <v>1</v>
      </c>
      <c r="F7" s="61"/>
      <c r="G7" s="61"/>
      <c r="H7" s="61"/>
      <c r="I7" s="52"/>
      <c r="J7" s="7">
        <f>SUM(B7:I7)</f>
        <v>37</v>
      </c>
    </row>
    <row r="8" spans="1:10">
      <c r="A8" s="11" t="s">
        <v>8</v>
      </c>
      <c r="B8" s="53">
        <f>B7/J5</f>
        <v>0.94594594594594594</v>
      </c>
      <c r="C8" s="54"/>
      <c r="D8" s="12">
        <f>D7/J7</f>
        <v>2.7027027027027029E-2</v>
      </c>
      <c r="E8" s="53">
        <f>E7/J7</f>
        <v>2.7027027027027029E-2</v>
      </c>
      <c r="F8" s="62"/>
      <c r="G8" s="62"/>
      <c r="H8" s="62"/>
      <c r="I8" s="63"/>
      <c r="J8" s="13">
        <f>SUM(B8:I8)</f>
        <v>1</v>
      </c>
    </row>
    <row r="9" spans="1:10">
      <c r="A9" s="14"/>
      <c r="B9" s="15"/>
      <c r="C9" s="14"/>
      <c r="D9" s="15"/>
      <c r="E9" s="15"/>
      <c r="F9" s="15"/>
      <c r="G9" s="14"/>
      <c r="H9" s="14"/>
      <c r="I9" s="14"/>
      <c r="J9" s="15"/>
    </row>
    <row r="10" spans="1:10">
      <c r="F10" s="44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f>SUM(B13:F13)</f>
        <v>0</v>
      </c>
    </row>
    <row r="14" spans="1:10">
      <c r="A14" s="8" t="s">
        <v>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45"/>
      <c r="C16" s="45"/>
      <c r="D16" s="45"/>
      <c r="E16" s="45"/>
      <c r="F16" s="45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f>7+1+7</f>
        <v>15</v>
      </c>
      <c r="C19" s="26">
        <f>0+10+9</f>
        <v>19</v>
      </c>
      <c r="D19" s="26">
        <v>0</v>
      </c>
      <c r="E19" s="26">
        <v>0</v>
      </c>
      <c r="F19" s="26">
        <v>0</v>
      </c>
      <c r="G19" s="26">
        <v>0</v>
      </c>
      <c r="H19" s="26">
        <f>0+1</f>
        <v>1</v>
      </c>
      <c r="I19" s="26">
        <f>SUM(B19:H19)</f>
        <v>35</v>
      </c>
    </row>
    <row r="20" spans="1:21">
      <c r="A20" s="56"/>
      <c r="B20" s="17">
        <f>B19/I19</f>
        <v>0.42857142857142855</v>
      </c>
      <c r="C20" s="17">
        <f>C19/I19</f>
        <v>0.54285714285714282</v>
      </c>
      <c r="D20" s="27">
        <v>0</v>
      </c>
      <c r="E20" s="27">
        <v>0</v>
      </c>
      <c r="F20" s="27">
        <v>0</v>
      </c>
      <c r="G20" s="27">
        <v>0</v>
      </c>
      <c r="H20" s="17">
        <f>H19/I19</f>
        <v>2.8571428571428571E-2</v>
      </c>
      <c r="I20" s="27">
        <f>SUM(B20:H20)</f>
        <v>0.99999999999999989</v>
      </c>
    </row>
    <row r="21" spans="1:21">
      <c r="A21" s="55" t="s">
        <v>1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f>SUM(B21:H21)</f>
        <v>0</v>
      </c>
    </row>
    <row r="22" spans="1:21">
      <c r="A22" s="56"/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</row>
    <row r="23" spans="1:21">
      <c r="A23" s="21"/>
      <c r="B23" s="45"/>
      <c r="C23" s="45"/>
      <c r="D23" s="45"/>
      <c r="E23" s="45"/>
      <c r="F23" s="45"/>
      <c r="G23" s="45"/>
      <c r="H23" s="45"/>
      <c r="I23" s="45"/>
    </row>
    <row r="24" spans="1:21">
      <c r="A24" s="21"/>
      <c r="B24" s="45"/>
      <c r="C24" s="45"/>
      <c r="D24" s="45"/>
      <c r="E24" s="45"/>
      <c r="F24" s="45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f>6+1+5</f>
        <v>12</v>
      </c>
      <c r="C27" s="26">
        <v>0</v>
      </c>
      <c r="D27" s="26">
        <v>0</v>
      </c>
      <c r="E27" s="26">
        <v>0</v>
      </c>
      <c r="F27" s="26">
        <v>0</v>
      </c>
      <c r="G27" s="26">
        <f>0+1</f>
        <v>1</v>
      </c>
      <c r="H27" s="26">
        <v>0</v>
      </c>
      <c r="I27" s="26">
        <v>0</v>
      </c>
      <c r="J27" s="66">
        <f>SUM(B27:I27)+SUM(B30:I30)</f>
        <v>35</v>
      </c>
      <c r="K27" s="40"/>
      <c r="L27" s="30"/>
    </row>
    <row r="28" spans="1:21">
      <c r="A28" s="8" t="s">
        <v>39</v>
      </c>
      <c r="B28" s="17">
        <f>B27/J27</f>
        <v>0.34285714285714286</v>
      </c>
      <c r="C28" s="27">
        <v>0</v>
      </c>
      <c r="D28" s="27">
        <v>0</v>
      </c>
      <c r="E28" s="27">
        <v>0</v>
      </c>
      <c r="F28" s="27">
        <v>0</v>
      </c>
      <c r="G28" s="17">
        <f>G27/J27</f>
        <v>2.8571428571428571E-2</v>
      </c>
      <c r="H28" s="27">
        <v>0</v>
      </c>
      <c r="I28" s="27">
        <v>0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0</v>
      </c>
      <c r="C30" s="26">
        <f>0+1</f>
        <v>1</v>
      </c>
      <c r="D30" s="26">
        <v>1</v>
      </c>
      <c r="E30" s="26">
        <f>0+6+6</f>
        <v>12</v>
      </c>
      <c r="F30" s="26">
        <f>0+1</f>
        <v>1</v>
      </c>
      <c r="G30" s="26">
        <v>0</v>
      </c>
      <c r="H30" s="26">
        <v>0</v>
      </c>
      <c r="I30" s="26">
        <f>0+3+4</f>
        <v>7</v>
      </c>
      <c r="J30" s="64">
        <f>SUM(B28:I28)+SUM(B31:I31)</f>
        <v>1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27">
        <v>0</v>
      </c>
      <c r="C31" s="17">
        <f>C30/J27</f>
        <v>2.8571428571428571E-2</v>
      </c>
      <c r="D31" s="17">
        <f>D30/J27</f>
        <v>2.8571428571428571E-2</v>
      </c>
      <c r="E31" s="17">
        <f>E30/J27</f>
        <v>0.34285714285714286</v>
      </c>
      <c r="F31" s="17">
        <f>F30/J27</f>
        <v>2.8571428571428571E-2</v>
      </c>
      <c r="G31" s="27">
        <v>0</v>
      </c>
      <c r="H31" s="27">
        <v>0</v>
      </c>
      <c r="I31" s="27">
        <f>I30/J27</f>
        <v>0.2</v>
      </c>
      <c r="J31" s="65"/>
      <c r="K31" s="42"/>
      <c r="L31" s="35"/>
    </row>
    <row r="32" spans="1:21">
      <c r="A32" s="21"/>
      <c r="B32" s="45"/>
      <c r="C32" s="45"/>
      <c r="D32" s="45"/>
      <c r="E32" s="45"/>
      <c r="F32" s="45"/>
      <c r="G32" s="45"/>
      <c r="H32" s="45"/>
      <c r="I32" s="45"/>
      <c r="J32" s="45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f>1+1+1</f>
        <v>3</v>
      </c>
      <c r="C36" s="26">
        <f>4+6+8</f>
        <v>18</v>
      </c>
      <c r="D36" s="26">
        <f>2+5+7</f>
        <v>14</v>
      </c>
      <c r="E36" s="26">
        <v>0</v>
      </c>
      <c r="F36" s="26">
        <v>0</v>
      </c>
      <c r="G36" s="26">
        <f>SUM(B36:F36)</f>
        <v>35</v>
      </c>
    </row>
    <row r="37" spans="1:7">
      <c r="A37" s="8" t="s">
        <v>46</v>
      </c>
      <c r="B37" s="17">
        <f>B36/G36</f>
        <v>8.5714285714285715E-2</v>
      </c>
      <c r="C37" s="17">
        <f>C36/G36</f>
        <v>0.51428571428571423</v>
      </c>
      <c r="D37" s="27">
        <f>D36/G36</f>
        <v>0.4</v>
      </c>
      <c r="E37" s="27">
        <v>0</v>
      </c>
      <c r="F37" s="27">
        <v>0</v>
      </c>
      <c r="G37" s="27">
        <f>SUM(B37:F37)</f>
        <v>1</v>
      </c>
    </row>
  </sheetData>
  <mergeCells count="14">
    <mergeCell ref="A21:A22"/>
    <mergeCell ref="J27:J29"/>
    <mergeCell ref="J30:J31"/>
    <mergeCell ref="A34:G34"/>
    <mergeCell ref="E7:I7"/>
    <mergeCell ref="B8:C8"/>
    <mergeCell ref="E8:I8"/>
    <mergeCell ref="B7:C7"/>
    <mergeCell ref="A19:A20"/>
    <mergeCell ref="A3:A4"/>
    <mergeCell ref="B3:C3"/>
    <mergeCell ref="D3:D4"/>
    <mergeCell ref="E3:I3"/>
    <mergeCell ref="J3:J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I13" sqref="I13"/>
    </sheetView>
  </sheetViews>
  <sheetFormatPr defaultColWidth="9" defaultRowHeight="15.75"/>
  <cols>
    <col min="1" max="12" width="11.125" style="2" customWidth="1"/>
    <col min="13" max="19" width="9.125" style="2" bestFit="1" customWidth="1"/>
    <col min="20" max="21" width="9.625" style="2" bestFit="1" customWidth="1"/>
    <col min="22" max="16384" width="9" style="2"/>
  </cols>
  <sheetData>
    <row r="1" spans="1:10" ht="18.75">
      <c r="A1" s="43" t="s">
        <v>77</v>
      </c>
    </row>
    <row r="2" spans="1:10" ht="16.5">
      <c r="A2" s="1" t="s">
        <v>12</v>
      </c>
    </row>
    <row r="3" spans="1:10" ht="15.75" customHeight="1">
      <c r="A3" s="48" t="s">
        <v>13</v>
      </c>
      <c r="B3" s="57" t="s">
        <v>14</v>
      </c>
      <c r="C3" s="57"/>
      <c r="D3" s="47" t="s">
        <v>15</v>
      </c>
      <c r="E3" s="58" t="s">
        <v>16</v>
      </c>
      <c r="F3" s="59"/>
      <c r="G3" s="59"/>
      <c r="H3" s="59"/>
      <c r="I3" s="60"/>
      <c r="J3" s="48" t="s">
        <v>17</v>
      </c>
    </row>
    <row r="4" spans="1:10" ht="30">
      <c r="A4" s="49"/>
      <c r="B4" s="38" t="s">
        <v>5</v>
      </c>
      <c r="C4" s="38" t="s">
        <v>18</v>
      </c>
      <c r="D4" s="47"/>
      <c r="E4" s="38" t="s">
        <v>19</v>
      </c>
      <c r="F4" s="37" t="s">
        <v>20</v>
      </c>
      <c r="G4" s="38" t="s">
        <v>21</v>
      </c>
      <c r="H4" s="38" t="s">
        <v>22</v>
      </c>
      <c r="I4" s="38" t="s">
        <v>23</v>
      </c>
      <c r="J4" s="49"/>
    </row>
    <row r="5" spans="1:10">
      <c r="A5" s="6" t="s">
        <v>24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7">
        <v>2</v>
      </c>
      <c r="I5" s="26">
        <v>0</v>
      </c>
      <c r="J5" s="7">
        <f>SUM(B5:I5)</f>
        <v>2</v>
      </c>
    </row>
    <row r="6" spans="1:10">
      <c r="A6" s="8" t="s">
        <v>25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10">
        <f>H5/J5</f>
        <v>1</v>
      </c>
      <c r="I6" s="27">
        <v>0</v>
      </c>
      <c r="J6" s="10">
        <f>SUM(B6:I6)</f>
        <v>1</v>
      </c>
    </row>
    <row r="7" spans="1:10" ht="16.5" customHeight="1">
      <c r="A7" s="6" t="s">
        <v>26</v>
      </c>
      <c r="B7" s="51">
        <f>SUM(B5:C5)</f>
        <v>0</v>
      </c>
      <c r="C7" s="52"/>
      <c r="D7" s="26">
        <v>0</v>
      </c>
      <c r="E7" s="51">
        <f>SUM(E5:I5)</f>
        <v>2</v>
      </c>
      <c r="F7" s="61"/>
      <c r="G7" s="61"/>
      <c r="H7" s="61"/>
      <c r="I7" s="52"/>
      <c r="J7" s="7">
        <f>SUM(B7:I7)</f>
        <v>2</v>
      </c>
    </row>
    <row r="8" spans="1:10">
      <c r="A8" s="11" t="s">
        <v>8</v>
      </c>
      <c r="B8" s="71">
        <f>B7/J5</f>
        <v>0</v>
      </c>
      <c r="C8" s="72"/>
      <c r="D8" s="27">
        <v>0</v>
      </c>
      <c r="E8" s="71">
        <f>E7/J7</f>
        <v>1</v>
      </c>
      <c r="F8" s="73"/>
      <c r="G8" s="73"/>
      <c r="H8" s="73"/>
      <c r="I8" s="72"/>
      <c r="J8" s="13">
        <f>SUM(B8:I8)</f>
        <v>1</v>
      </c>
    </row>
    <row r="9" spans="1:10">
      <c r="A9" s="14"/>
      <c r="B9" s="15"/>
      <c r="C9" s="14"/>
      <c r="D9" s="16"/>
      <c r="E9" s="16"/>
      <c r="F9" s="15"/>
      <c r="G9" s="14"/>
      <c r="H9" s="14"/>
      <c r="I9" s="14"/>
      <c r="J9" s="16"/>
    </row>
    <row r="10" spans="1:10">
      <c r="F10" s="2" t="s">
        <v>27</v>
      </c>
    </row>
    <row r="11" spans="1:10" ht="16.5">
      <c r="A11" s="1" t="s">
        <v>9</v>
      </c>
    </row>
    <row r="12" spans="1:10">
      <c r="A12" s="5" t="s">
        <v>28</v>
      </c>
      <c r="B12" s="38" t="s">
        <v>29</v>
      </c>
      <c r="C12" s="38" t="s">
        <v>4</v>
      </c>
      <c r="D12" s="38" t="s">
        <v>11</v>
      </c>
      <c r="E12" s="38" t="s">
        <v>3</v>
      </c>
      <c r="F12" s="5" t="s">
        <v>68</v>
      </c>
      <c r="G12" s="5" t="s">
        <v>0</v>
      </c>
    </row>
    <row r="13" spans="1:10">
      <c r="A13" s="6" t="s">
        <v>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10">
      <c r="A14" s="8" t="s">
        <v>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10">
      <c r="A15" s="18"/>
      <c r="B15" s="19"/>
      <c r="C15" s="20"/>
      <c r="D15" s="19"/>
      <c r="E15" s="19"/>
      <c r="F15" s="20"/>
    </row>
    <row r="16" spans="1:10">
      <c r="A16" s="21"/>
      <c r="B16" s="22"/>
      <c r="C16" s="22"/>
      <c r="D16" s="22"/>
      <c r="E16" s="22"/>
      <c r="F16" s="22"/>
    </row>
    <row r="17" spans="1:21" ht="16.5">
      <c r="A17" s="1" t="s">
        <v>30</v>
      </c>
    </row>
    <row r="18" spans="1:21">
      <c r="A18" s="5" t="s">
        <v>10</v>
      </c>
      <c r="B18" s="38" t="s">
        <v>31</v>
      </c>
      <c r="C18" s="38" t="s">
        <v>32</v>
      </c>
      <c r="D18" s="38" t="s">
        <v>2</v>
      </c>
      <c r="E18" s="38" t="s">
        <v>33</v>
      </c>
      <c r="F18" s="38" t="s">
        <v>34</v>
      </c>
      <c r="G18" s="38" t="s">
        <v>35</v>
      </c>
      <c r="H18" s="38" t="s">
        <v>36</v>
      </c>
      <c r="I18" s="5" t="s">
        <v>37</v>
      </c>
    </row>
    <row r="19" spans="1:21">
      <c r="A19" s="55" t="s">
        <v>38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</row>
    <row r="20" spans="1:21">
      <c r="A20" s="56"/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</row>
    <row r="21" spans="1:21">
      <c r="A21" s="55" t="s">
        <v>1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</row>
    <row r="22" spans="1:21">
      <c r="A22" s="56"/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</row>
    <row r="23" spans="1:21">
      <c r="A23" s="21"/>
      <c r="B23" s="23"/>
      <c r="C23" s="23"/>
      <c r="D23" s="23"/>
      <c r="E23" s="23"/>
      <c r="F23" s="23"/>
      <c r="G23" s="23"/>
      <c r="H23" s="23"/>
      <c r="I23" s="23"/>
    </row>
    <row r="24" spans="1:21">
      <c r="A24" s="21"/>
      <c r="B24" s="22"/>
      <c r="C24" s="22"/>
      <c r="D24" s="22"/>
      <c r="E24" s="22"/>
      <c r="F24" s="22"/>
    </row>
    <row r="25" spans="1:21" ht="16.5">
      <c r="A25" s="1" t="s">
        <v>48</v>
      </c>
    </row>
    <row r="26" spans="1:21" s="28" customFormat="1" ht="27">
      <c r="A26" s="24" t="s">
        <v>66</v>
      </c>
      <c r="B26" s="4" t="s">
        <v>49</v>
      </c>
      <c r="C26" s="4" t="s">
        <v>50</v>
      </c>
      <c r="D26" s="4" t="s">
        <v>51</v>
      </c>
      <c r="E26" s="4" t="s">
        <v>52</v>
      </c>
      <c r="F26" s="4" t="s">
        <v>65</v>
      </c>
      <c r="G26" s="4" t="s">
        <v>53</v>
      </c>
      <c r="H26" s="4" t="s">
        <v>64</v>
      </c>
      <c r="I26" s="4" t="s">
        <v>54</v>
      </c>
      <c r="J26" s="4" t="s">
        <v>59</v>
      </c>
      <c r="K26" s="39"/>
      <c r="L26" s="30"/>
    </row>
    <row r="27" spans="1:21">
      <c r="A27" s="6" t="s">
        <v>6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66">
        <f>SUM(B27:I27)+SUM(B30:I30)</f>
        <v>0</v>
      </c>
      <c r="K27" s="40"/>
      <c r="L27" s="30"/>
    </row>
    <row r="28" spans="1:21">
      <c r="A28" s="8" t="s">
        <v>39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67"/>
      <c r="K28" s="33"/>
      <c r="L28" s="32"/>
    </row>
    <row r="29" spans="1:21" ht="27">
      <c r="A29" s="24" t="s">
        <v>66</v>
      </c>
      <c r="B29" s="4" t="s">
        <v>55</v>
      </c>
      <c r="C29" s="4" t="s">
        <v>60</v>
      </c>
      <c r="D29" s="4" t="s">
        <v>56</v>
      </c>
      <c r="E29" s="4" t="s">
        <v>63</v>
      </c>
      <c r="F29" s="4" t="s">
        <v>57</v>
      </c>
      <c r="G29" s="4" t="s">
        <v>62</v>
      </c>
      <c r="H29" s="4" t="s">
        <v>61</v>
      </c>
      <c r="I29" s="4" t="s">
        <v>58</v>
      </c>
      <c r="J29" s="68"/>
      <c r="K29" s="41"/>
      <c r="L29" s="32"/>
      <c r="M29" s="33"/>
      <c r="N29" s="33"/>
      <c r="O29" s="33"/>
      <c r="P29" s="33"/>
      <c r="Q29" s="33"/>
      <c r="R29" s="33"/>
      <c r="S29" s="33"/>
      <c r="T29" s="33"/>
      <c r="U29" s="34"/>
    </row>
    <row r="30" spans="1:21">
      <c r="A30" s="6" t="s">
        <v>6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64">
        <f>SUM(B28:I28)+SUM(B31:I31)</f>
        <v>0</v>
      </c>
      <c r="K30" s="32"/>
      <c r="L30" s="35"/>
      <c r="M30" s="22"/>
      <c r="N30" s="22"/>
      <c r="O30" s="22"/>
      <c r="P30" s="22"/>
      <c r="Q30" s="22"/>
      <c r="R30" s="22"/>
    </row>
    <row r="31" spans="1:21">
      <c r="A31" s="8" t="s">
        <v>40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65"/>
      <c r="K31" s="42"/>
      <c r="L31" s="35"/>
    </row>
    <row r="32" spans="1:21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33"/>
      <c r="M32" s="22"/>
      <c r="N32" s="22"/>
      <c r="O32" s="22"/>
      <c r="P32" s="22"/>
      <c r="Q32" s="22"/>
      <c r="R32" s="22"/>
    </row>
    <row r="34" spans="1:7" ht="16.5">
      <c r="A34" s="50" t="s">
        <v>47</v>
      </c>
      <c r="B34" s="50"/>
      <c r="C34" s="50"/>
      <c r="D34" s="50"/>
      <c r="E34" s="50"/>
      <c r="F34" s="50"/>
      <c r="G34" s="50"/>
    </row>
    <row r="35" spans="1:7">
      <c r="A35" s="5" t="s">
        <v>28</v>
      </c>
      <c r="B35" s="38" t="s">
        <v>41</v>
      </c>
      <c r="C35" s="38" t="s">
        <v>42</v>
      </c>
      <c r="D35" s="38" t="s">
        <v>43</v>
      </c>
      <c r="E35" s="38" t="s">
        <v>44</v>
      </c>
      <c r="F35" s="38" t="s">
        <v>45</v>
      </c>
      <c r="G35" s="38" t="s">
        <v>0</v>
      </c>
    </row>
    <row r="36" spans="1:7">
      <c r="A36" s="6" t="s">
        <v>6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</row>
    <row r="37" spans="1:7">
      <c r="A37" s="8" t="s">
        <v>46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</row>
  </sheetData>
  <mergeCells count="14">
    <mergeCell ref="A21:A22"/>
    <mergeCell ref="J27:J29"/>
    <mergeCell ref="J30:J31"/>
    <mergeCell ref="A34:G34"/>
    <mergeCell ref="E7:I7"/>
    <mergeCell ref="B8:C8"/>
    <mergeCell ref="E8:I8"/>
    <mergeCell ref="B7:C7"/>
    <mergeCell ref="A19:A20"/>
    <mergeCell ref="A3:A4"/>
    <mergeCell ref="B3:C3"/>
    <mergeCell ref="D3:D4"/>
    <mergeCell ref="E3:I3"/>
    <mergeCell ref="J3:J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112學年總表</vt:lpstr>
      <vt:lpstr>碩士</vt:lpstr>
      <vt:lpstr>學士</vt:lpstr>
      <vt:lpstr>電子系</vt:lpstr>
      <vt:lpstr>電機系(所)</vt:lpstr>
      <vt:lpstr>資訊系</vt:lpstr>
      <vt:lpstr>機械系(所)</vt:lpstr>
      <vt:lpstr>營空系(所)</vt:lpstr>
      <vt:lpstr>能空系</vt:lpstr>
      <vt:lpstr>產經所</vt:lpstr>
      <vt:lpstr>企管系</vt:lpstr>
      <vt:lpstr>觀光系</vt:lpstr>
      <vt:lpstr>休管系</vt:lpstr>
      <vt:lpstr>應英系</vt:lpstr>
      <vt:lpstr>餐旅系</vt:lpstr>
      <vt:lpstr>表藝系</vt:lpstr>
      <vt:lpstr>數媒系</vt:lpstr>
      <vt:lpstr>室設系</vt:lpstr>
      <vt:lpstr>創設系</vt:lpstr>
      <vt:lpstr>遊戲系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2024-11-14T08:51:22Z</dcterms:created>
  <dcterms:modified xsi:type="dcterms:W3CDTF">2025-12-26T01:12:31Z</dcterms:modified>
</cp:coreProperties>
</file>