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(2)111學年度畢業滿1年(113.08.08~113.10.31)\111學年度(滿1年)批次下載、敘述系統計表及圖表\"/>
    </mc:Choice>
  </mc:AlternateContent>
  <bookViews>
    <workbookView xWindow="0" yWindow="0" windowWidth="28785" windowHeight="4650"/>
  </bookViews>
  <sheets>
    <sheet name="總表" sheetId="1" r:id="rId1"/>
    <sheet name="碩士" sheetId="3" r:id="rId2"/>
    <sheet name="學士" sheetId="4" r:id="rId3"/>
    <sheet name="電子系" sheetId="5" r:id="rId4"/>
    <sheet name="電機系(所)" sheetId="6" r:id="rId5"/>
    <sheet name="資訊系" sheetId="7" r:id="rId6"/>
    <sheet name="機械系(所)" sheetId="8" r:id="rId7"/>
    <sheet name="營空系(所)" sheetId="9" r:id="rId8"/>
    <sheet name="能空系" sheetId="10" r:id="rId9"/>
    <sheet name="產經所" sheetId="11" r:id="rId10"/>
    <sheet name="企管系" sheetId="12" r:id="rId11"/>
    <sheet name="行流系" sheetId="13" r:id="rId12"/>
    <sheet name="觀光系" sheetId="14" r:id="rId13"/>
    <sheet name="休管系" sheetId="15" r:id="rId14"/>
    <sheet name="應英系" sheetId="16" r:id="rId15"/>
    <sheet name="餐旅系" sheetId="17" r:id="rId16"/>
    <sheet name="表藝系" sheetId="18" r:id="rId17"/>
    <sheet name="數媒系" sheetId="19" r:id="rId18"/>
    <sheet name="室設系" sheetId="20" r:id="rId19"/>
    <sheet name="創設系" sheetId="21" r:id="rId20"/>
    <sheet name="遊戲系" sheetId="2" r:id="rId21"/>
  </sheets>
  <definedNames>
    <definedName name="_xlnm._FilterDatabase" localSheetId="10" hidden="1">企管系!#REF!</definedName>
    <definedName name="_xlnm._FilterDatabase" localSheetId="13" hidden="1">休管系!#REF!</definedName>
    <definedName name="_xlnm._FilterDatabase" localSheetId="11" hidden="1">行流系!#REF!</definedName>
    <definedName name="_xlnm._FilterDatabase" localSheetId="16" hidden="1">表藝系!#REF!</definedName>
    <definedName name="_xlnm._FilterDatabase" localSheetId="18" hidden="1">室設系!#REF!</definedName>
    <definedName name="_xlnm._FilterDatabase" localSheetId="8" hidden="1">能空系!#REF!</definedName>
    <definedName name="_xlnm._FilterDatabase" localSheetId="9" hidden="1">產經所!#REF!</definedName>
    <definedName name="_xlnm._FilterDatabase" localSheetId="19" hidden="1">創設系!#REF!</definedName>
    <definedName name="_xlnm._FilterDatabase" localSheetId="5" hidden="1">資訊系!#REF!</definedName>
    <definedName name="_xlnm._FilterDatabase" localSheetId="20" hidden="1">遊戲系!#REF!</definedName>
    <definedName name="_xlnm._FilterDatabase" localSheetId="3" hidden="1">電子系!#REF!</definedName>
    <definedName name="_xlnm._FilterDatabase" localSheetId="4" hidden="1">'電機系(所)'!#REF!</definedName>
    <definedName name="_xlnm._FilterDatabase" localSheetId="1" hidden="1">碩士!#REF!</definedName>
    <definedName name="_xlnm._FilterDatabase" localSheetId="17" hidden="1">數媒系!#REF!</definedName>
    <definedName name="_xlnm._FilterDatabase" localSheetId="2" hidden="1">學士!#REF!</definedName>
    <definedName name="_xlnm._FilterDatabase" localSheetId="6" hidden="1">'機械系(所)'!#REF!</definedName>
    <definedName name="_xlnm._FilterDatabase" localSheetId="15" hidden="1">餐旅系!#REF!</definedName>
    <definedName name="_xlnm._FilterDatabase" localSheetId="14" hidden="1">應英系!#REF!</definedName>
    <definedName name="_xlnm._FilterDatabase" localSheetId="7" hidden="1">'營空系(所)'!#REF!</definedName>
    <definedName name="_xlnm._FilterDatabase" localSheetId="0" hidden="1">總表!#REF!</definedName>
    <definedName name="_xlnm._FilterDatabase" localSheetId="12" hidden="1">觀光系!#REF!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7" l="1"/>
  <c r="B7" i="7"/>
  <c r="C5" i="7"/>
  <c r="D5" i="7"/>
  <c r="E5" i="7"/>
  <c r="F5" i="7"/>
  <c r="G5" i="7"/>
  <c r="H5" i="7"/>
  <c r="I5" i="7"/>
  <c r="B5" i="7"/>
  <c r="C35" i="2" l="1"/>
  <c r="D35" i="2"/>
  <c r="E35" i="2"/>
  <c r="F35" i="2"/>
  <c r="B35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B29" i="2"/>
  <c r="C21" i="2"/>
  <c r="D21" i="2"/>
  <c r="E21" i="2"/>
  <c r="F21" i="2"/>
  <c r="G21" i="2"/>
  <c r="H21" i="2"/>
  <c r="B21" i="2"/>
  <c r="C19" i="2"/>
  <c r="D19" i="2"/>
  <c r="E19" i="2"/>
  <c r="F19" i="2"/>
  <c r="G19" i="2"/>
  <c r="H19" i="2"/>
  <c r="B19" i="2"/>
  <c r="C13" i="2"/>
  <c r="D13" i="2"/>
  <c r="B13" i="2"/>
  <c r="C5" i="2"/>
  <c r="D5" i="2"/>
  <c r="E5" i="2"/>
  <c r="F5" i="2"/>
  <c r="G5" i="2"/>
  <c r="H5" i="2"/>
  <c r="I5" i="2"/>
  <c r="B5" i="2"/>
  <c r="C35" i="21"/>
  <c r="D35" i="21"/>
  <c r="E35" i="21"/>
  <c r="F35" i="21"/>
  <c r="B35" i="21"/>
  <c r="C29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B29" i="21"/>
  <c r="B23" i="21"/>
  <c r="C19" i="21"/>
  <c r="D19" i="21"/>
  <c r="E19" i="21"/>
  <c r="F19" i="21"/>
  <c r="G19" i="21"/>
  <c r="H19" i="21"/>
  <c r="B19" i="21"/>
  <c r="F7" i="21"/>
  <c r="C5" i="21"/>
  <c r="D5" i="21"/>
  <c r="D7" i="21" s="1"/>
  <c r="E5" i="21"/>
  <c r="E7" i="21" s="1"/>
  <c r="F5" i="21"/>
  <c r="G5" i="21"/>
  <c r="H5" i="21"/>
  <c r="I5" i="21"/>
  <c r="B5" i="21"/>
  <c r="G34" i="21"/>
  <c r="R28" i="21"/>
  <c r="H22" i="21"/>
  <c r="H23" i="21" s="1"/>
  <c r="G22" i="21"/>
  <c r="G23" i="21" s="1"/>
  <c r="F22" i="21"/>
  <c r="F23" i="21" s="1"/>
  <c r="E22" i="21"/>
  <c r="E23" i="21" s="1"/>
  <c r="D22" i="21"/>
  <c r="D23" i="21" s="1"/>
  <c r="C22" i="21"/>
  <c r="C23" i="21" s="1"/>
  <c r="B22" i="21"/>
  <c r="H21" i="21"/>
  <c r="G21" i="21"/>
  <c r="F21" i="21"/>
  <c r="E21" i="21"/>
  <c r="D21" i="21"/>
  <c r="C21" i="21"/>
  <c r="B21" i="21"/>
  <c r="I20" i="21"/>
  <c r="I18" i="21"/>
  <c r="E13" i="21"/>
  <c r="E12" i="21"/>
  <c r="F6" i="21"/>
  <c r="E6" i="21"/>
  <c r="D6" i="21"/>
  <c r="B6" i="21"/>
  <c r="B7" i="21" s="1"/>
  <c r="J4" i="21"/>
  <c r="C35" i="20"/>
  <c r="D35" i="20"/>
  <c r="E35" i="20"/>
  <c r="F35" i="20"/>
  <c r="B35" i="20"/>
  <c r="C29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B29" i="20"/>
  <c r="C19" i="20"/>
  <c r="D19" i="20"/>
  <c r="E19" i="20"/>
  <c r="F19" i="20"/>
  <c r="G19" i="20"/>
  <c r="H19" i="20"/>
  <c r="B19" i="20"/>
  <c r="C5" i="20"/>
  <c r="D5" i="20"/>
  <c r="D7" i="20" s="1"/>
  <c r="E5" i="20"/>
  <c r="E7" i="20" s="1"/>
  <c r="F5" i="20"/>
  <c r="G5" i="20"/>
  <c r="H5" i="20"/>
  <c r="I5" i="20"/>
  <c r="B5" i="20"/>
  <c r="G34" i="20"/>
  <c r="R28" i="20"/>
  <c r="H22" i="20"/>
  <c r="H23" i="20" s="1"/>
  <c r="G22" i="20"/>
  <c r="G23" i="20" s="1"/>
  <c r="F22" i="20"/>
  <c r="F23" i="20" s="1"/>
  <c r="E22" i="20"/>
  <c r="E23" i="20" s="1"/>
  <c r="D22" i="20"/>
  <c r="D23" i="20" s="1"/>
  <c r="C22" i="20"/>
  <c r="C23" i="20" s="1"/>
  <c r="B22" i="20"/>
  <c r="B23" i="20" s="1"/>
  <c r="I20" i="20"/>
  <c r="I18" i="20"/>
  <c r="E13" i="20"/>
  <c r="E12" i="20"/>
  <c r="F6" i="20"/>
  <c r="F7" i="20" s="1"/>
  <c r="E6" i="20"/>
  <c r="D6" i="20"/>
  <c r="B6" i="20"/>
  <c r="B7" i="20" s="1"/>
  <c r="J4" i="20"/>
  <c r="C35" i="19"/>
  <c r="D35" i="19"/>
  <c r="E35" i="19"/>
  <c r="F35" i="19"/>
  <c r="B35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B29" i="19"/>
  <c r="C21" i="19"/>
  <c r="D21" i="19"/>
  <c r="E21" i="19"/>
  <c r="F21" i="19"/>
  <c r="G21" i="19"/>
  <c r="H21" i="19"/>
  <c r="B21" i="19"/>
  <c r="C19" i="19"/>
  <c r="D19" i="19"/>
  <c r="E19" i="19"/>
  <c r="F19" i="19"/>
  <c r="G19" i="19"/>
  <c r="H19" i="19"/>
  <c r="B19" i="19"/>
  <c r="C5" i="19"/>
  <c r="D5" i="19"/>
  <c r="E5" i="19"/>
  <c r="F5" i="19"/>
  <c r="G5" i="19"/>
  <c r="H5" i="19"/>
  <c r="I5" i="19"/>
  <c r="B5" i="19"/>
  <c r="G34" i="19"/>
  <c r="R28" i="19"/>
  <c r="H22" i="19"/>
  <c r="H23" i="19" s="1"/>
  <c r="G22" i="19"/>
  <c r="G23" i="19" s="1"/>
  <c r="F22" i="19"/>
  <c r="F23" i="19" s="1"/>
  <c r="E22" i="19"/>
  <c r="E23" i="19" s="1"/>
  <c r="D22" i="19"/>
  <c r="D23" i="19" s="1"/>
  <c r="C22" i="19"/>
  <c r="C23" i="19" s="1"/>
  <c r="B22" i="19"/>
  <c r="B23" i="19" s="1"/>
  <c r="I20" i="19"/>
  <c r="I18" i="19"/>
  <c r="E13" i="19"/>
  <c r="E12" i="19"/>
  <c r="F6" i="19"/>
  <c r="F7" i="19" s="1"/>
  <c r="E6" i="19"/>
  <c r="D6" i="19"/>
  <c r="B6" i="19"/>
  <c r="B7" i="19" s="1"/>
  <c r="E7" i="19"/>
  <c r="D7" i="19"/>
  <c r="J4" i="19"/>
  <c r="C35" i="18"/>
  <c r="D35" i="18"/>
  <c r="E35" i="18"/>
  <c r="F35" i="18"/>
  <c r="B35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B29" i="18"/>
  <c r="C21" i="18"/>
  <c r="I21" i="18" s="1"/>
  <c r="D21" i="18"/>
  <c r="E21" i="18"/>
  <c r="F21" i="18"/>
  <c r="G21" i="18"/>
  <c r="H21" i="18"/>
  <c r="B21" i="18"/>
  <c r="C19" i="18"/>
  <c r="D19" i="18"/>
  <c r="E19" i="18"/>
  <c r="F19" i="18"/>
  <c r="G19" i="18"/>
  <c r="H19" i="18"/>
  <c r="B19" i="18"/>
  <c r="D13" i="18"/>
  <c r="C13" i="18"/>
  <c r="B13" i="18"/>
  <c r="C5" i="18"/>
  <c r="D5" i="18"/>
  <c r="D7" i="18" s="1"/>
  <c r="E5" i="18"/>
  <c r="E7" i="18" s="1"/>
  <c r="F5" i="18"/>
  <c r="G5" i="18"/>
  <c r="H5" i="18"/>
  <c r="I5" i="18"/>
  <c r="B5" i="18"/>
  <c r="J5" i="18" s="1"/>
  <c r="G34" i="18"/>
  <c r="R28" i="18"/>
  <c r="H22" i="18"/>
  <c r="H23" i="18" s="1"/>
  <c r="G22" i="18"/>
  <c r="G23" i="18" s="1"/>
  <c r="F22" i="18"/>
  <c r="F23" i="18" s="1"/>
  <c r="E22" i="18"/>
  <c r="E23" i="18" s="1"/>
  <c r="D22" i="18"/>
  <c r="D23" i="18" s="1"/>
  <c r="C22" i="18"/>
  <c r="C23" i="18" s="1"/>
  <c r="B22" i="18"/>
  <c r="B23" i="18" s="1"/>
  <c r="I20" i="18"/>
  <c r="I18" i="18"/>
  <c r="E12" i="18"/>
  <c r="F6" i="18"/>
  <c r="F7" i="18" s="1"/>
  <c r="E6" i="18"/>
  <c r="D6" i="18"/>
  <c r="B6" i="18"/>
  <c r="B7" i="18" s="1"/>
  <c r="J4" i="18"/>
  <c r="C35" i="17"/>
  <c r="D35" i="17"/>
  <c r="E35" i="17"/>
  <c r="F35" i="17"/>
  <c r="B35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B29" i="17"/>
  <c r="C21" i="17"/>
  <c r="D21" i="17"/>
  <c r="E21" i="17"/>
  <c r="F21" i="17"/>
  <c r="G21" i="17"/>
  <c r="H21" i="17"/>
  <c r="B21" i="17"/>
  <c r="C19" i="17"/>
  <c r="D19" i="17"/>
  <c r="E19" i="17"/>
  <c r="F19" i="17"/>
  <c r="G19" i="17"/>
  <c r="H19" i="17"/>
  <c r="B19" i="17"/>
  <c r="C13" i="17"/>
  <c r="D13" i="17"/>
  <c r="B13" i="17"/>
  <c r="C5" i="17"/>
  <c r="D5" i="17"/>
  <c r="D7" i="17" s="1"/>
  <c r="E5" i="17"/>
  <c r="F5" i="17"/>
  <c r="G5" i="17"/>
  <c r="H5" i="17"/>
  <c r="I5" i="17"/>
  <c r="B5" i="17"/>
  <c r="G34" i="17"/>
  <c r="R28" i="17"/>
  <c r="H22" i="17"/>
  <c r="H23" i="17" s="1"/>
  <c r="G22" i="17"/>
  <c r="G23" i="17" s="1"/>
  <c r="F22" i="17"/>
  <c r="F23" i="17" s="1"/>
  <c r="E22" i="17"/>
  <c r="E23" i="17" s="1"/>
  <c r="D22" i="17"/>
  <c r="D23" i="17" s="1"/>
  <c r="C22" i="17"/>
  <c r="C23" i="17" s="1"/>
  <c r="B22" i="17"/>
  <c r="B23" i="17" s="1"/>
  <c r="I20" i="17"/>
  <c r="I18" i="17"/>
  <c r="E12" i="17"/>
  <c r="F6" i="17"/>
  <c r="F7" i="17" s="1"/>
  <c r="E6" i="17"/>
  <c r="D6" i="17"/>
  <c r="B6" i="17"/>
  <c r="B7" i="17" s="1"/>
  <c r="E7" i="17"/>
  <c r="J4" i="17"/>
  <c r="C35" i="16"/>
  <c r="D35" i="16"/>
  <c r="E35" i="16"/>
  <c r="F35" i="16"/>
  <c r="B35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B29" i="16"/>
  <c r="C21" i="16"/>
  <c r="D21" i="16"/>
  <c r="E21" i="16"/>
  <c r="F21" i="16"/>
  <c r="G21" i="16"/>
  <c r="H21" i="16"/>
  <c r="B21" i="16"/>
  <c r="G35" i="21" l="1"/>
  <c r="I19" i="20"/>
  <c r="I19" i="19"/>
  <c r="I19" i="18"/>
  <c r="E13" i="17"/>
  <c r="R29" i="21"/>
  <c r="I21" i="21"/>
  <c r="I19" i="21"/>
  <c r="I22" i="21"/>
  <c r="J7" i="21"/>
  <c r="J5" i="21"/>
  <c r="I23" i="21"/>
  <c r="J6" i="21"/>
  <c r="G35" i="20"/>
  <c r="R29" i="20"/>
  <c r="I21" i="20"/>
  <c r="I23" i="20"/>
  <c r="I22" i="20"/>
  <c r="J7" i="20"/>
  <c r="J5" i="20"/>
  <c r="J6" i="20"/>
  <c r="G35" i="19"/>
  <c r="R29" i="19"/>
  <c r="I21" i="19"/>
  <c r="I23" i="19"/>
  <c r="I22" i="19"/>
  <c r="J5" i="19"/>
  <c r="J7" i="19"/>
  <c r="J6" i="19"/>
  <c r="G35" i="18"/>
  <c r="R29" i="18"/>
  <c r="I22" i="18"/>
  <c r="E13" i="18"/>
  <c r="J7" i="18"/>
  <c r="I23" i="18"/>
  <c r="J6" i="18"/>
  <c r="G35" i="17"/>
  <c r="R29" i="17"/>
  <c r="I21" i="17"/>
  <c r="I19" i="17"/>
  <c r="I22" i="17"/>
  <c r="J5" i="17"/>
  <c r="I23" i="17"/>
  <c r="J7" i="17"/>
  <c r="J6" i="17"/>
  <c r="C19" i="16"/>
  <c r="D19" i="16"/>
  <c r="E19" i="16"/>
  <c r="F19" i="16"/>
  <c r="G19" i="16"/>
  <c r="H19" i="16"/>
  <c r="B19" i="16"/>
  <c r="C5" i="16"/>
  <c r="D5" i="16"/>
  <c r="D7" i="16" s="1"/>
  <c r="E5" i="16"/>
  <c r="F5" i="16"/>
  <c r="G5" i="16"/>
  <c r="H5" i="16"/>
  <c r="I5" i="16"/>
  <c r="B5" i="16"/>
  <c r="G34" i="16"/>
  <c r="R28" i="16"/>
  <c r="H22" i="16"/>
  <c r="H23" i="16" s="1"/>
  <c r="G22" i="16"/>
  <c r="G23" i="16" s="1"/>
  <c r="F22" i="16"/>
  <c r="F23" i="16" s="1"/>
  <c r="E22" i="16"/>
  <c r="E23" i="16" s="1"/>
  <c r="D22" i="16"/>
  <c r="D23" i="16" s="1"/>
  <c r="C22" i="16"/>
  <c r="C23" i="16" s="1"/>
  <c r="B22" i="16"/>
  <c r="B23" i="16" s="1"/>
  <c r="I20" i="16"/>
  <c r="I18" i="16"/>
  <c r="E13" i="16"/>
  <c r="E12" i="16"/>
  <c r="F6" i="16"/>
  <c r="F7" i="16" s="1"/>
  <c r="E6" i="16"/>
  <c r="D6" i="16"/>
  <c r="B6" i="16"/>
  <c r="B7" i="16" s="1"/>
  <c r="E7" i="16"/>
  <c r="J4" i="16"/>
  <c r="C35" i="15"/>
  <c r="D35" i="15"/>
  <c r="E35" i="15"/>
  <c r="F35" i="15"/>
  <c r="B35" i="15"/>
  <c r="C29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B29" i="15"/>
  <c r="F23" i="15"/>
  <c r="C21" i="15"/>
  <c r="D21" i="15"/>
  <c r="E21" i="15"/>
  <c r="F21" i="15"/>
  <c r="G21" i="15"/>
  <c r="H21" i="15"/>
  <c r="B21" i="15"/>
  <c r="C19" i="15"/>
  <c r="D19" i="15"/>
  <c r="E19" i="15"/>
  <c r="F19" i="15"/>
  <c r="G19" i="15"/>
  <c r="H19" i="15"/>
  <c r="B19" i="15"/>
  <c r="C5" i="15"/>
  <c r="D5" i="15"/>
  <c r="E5" i="15"/>
  <c r="E7" i="15" s="1"/>
  <c r="F5" i="15"/>
  <c r="G5" i="15"/>
  <c r="H5" i="15"/>
  <c r="I5" i="15"/>
  <c r="B5" i="15"/>
  <c r="G34" i="15"/>
  <c r="R28" i="15"/>
  <c r="H22" i="15"/>
  <c r="H23" i="15" s="1"/>
  <c r="G22" i="15"/>
  <c r="G23" i="15" s="1"/>
  <c r="F22" i="15"/>
  <c r="E22" i="15"/>
  <c r="E23" i="15" s="1"/>
  <c r="D22" i="15"/>
  <c r="D23" i="15" s="1"/>
  <c r="C22" i="15"/>
  <c r="C23" i="15" s="1"/>
  <c r="B22" i="15"/>
  <c r="B23" i="15" s="1"/>
  <c r="I20" i="15"/>
  <c r="I18" i="15"/>
  <c r="E13" i="15"/>
  <c r="E12" i="15"/>
  <c r="D7" i="15"/>
  <c r="F6" i="15"/>
  <c r="F7" i="15" s="1"/>
  <c r="E6" i="15"/>
  <c r="D6" i="15"/>
  <c r="B6" i="15"/>
  <c r="B7" i="15" s="1"/>
  <c r="J4" i="15"/>
  <c r="C35" i="14"/>
  <c r="D35" i="14"/>
  <c r="E35" i="14"/>
  <c r="F35" i="14"/>
  <c r="B35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B29" i="14"/>
  <c r="C21" i="14"/>
  <c r="D21" i="14"/>
  <c r="E21" i="14"/>
  <c r="F21" i="14"/>
  <c r="G21" i="14"/>
  <c r="H21" i="14"/>
  <c r="B21" i="14"/>
  <c r="C19" i="14"/>
  <c r="D19" i="14"/>
  <c r="E19" i="14"/>
  <c r="F19" i="14"/>
  <c r="G19" i="14"/>
  <c r="H19" i="14"/>
  <c r="B19" i="14"/>
  <c r="C5" i="14"/>
  <c r="D5" i="14"/>
  <c r="D7" i="14" s="1"/>
  <c r="E5" i="14"/>
  <c r="E7" i="14" s="1"/>
  <c r="F5" i="14"/>
  <c r="G5" i="14"/>
  <c r="H5" i="14"/>
  <c r="I5" i="14"/>
  <c r="B5" i="14"/>
  <c r="G34" i="14"/>
  <c r="R28" i="14"/>
  <c r="H22" i="14"/>
  <c r="H23" i="14" s="1"/>
  <c r="G22" i="14"/>
  <c r="G23" i="14" s="1"/>
  <c r="F22" i="14"/>
  <c r="F23" i="14" s="1"/>
  <c r="E22" i="14"/>
  <c r="E23" i="14" s="1"/>
  <c r="D22" i="14"/>
  <c r="D23" i="14" s="1"/>
  <c r="C22" i="14"/>
  <c r="C23" i="14" s="1"/>
  <c r="B22" i="14"/>
  <c r="B23" i="14" s="1"/>
  <c r="I20" i="14"/>
  <c r="I18" i="14"/>
  <c r="E12" i="14"/>
  <c r="F6" i="14"/>
  <c r="F7" i="14" s="1"/>
  <c r="E6" i="14"/>
  <c r="D6" i="14"/>
  <c r="B6" i="14"/>
  <c r="B7" i="14" s="1"/>
  <c r="J4" i="14"/>
  <c r="C35" i="13"/>
  <c r="D35" i="13"/>
  <c r="E35" i="13"/>
  <c r="F35" i="13"/>
  <c r="B35" i="13"/>
  <c r="C29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B29" i="13"/>
  <c r="F23" i="13"/>
  <c r="C19" i="13"/>
  <c r="D19" i="13"/>
  <c r="E19" i="13"/>
  <c r="F19" i="13"/>
  <c r="G19" i="13"/>
  <c r="H19" i="13"/>
  <c r="B19" i="13"/>
  <c r="C13" i="13"/>
  <c r="D13" i="13"/>
  <c r="B13" i="13"/>
  <c r="B7" i="13"/>
  <c r="C5" i="13"/>
  <c r="D5" i="13"/>
  <c r="D7" i="13" s="1"/>
  <c r="E5" i="13"/>
  <c r="F5" i="13"/>
  <c r="G5" i="13"/>
  <c r="H5" i="13"/>
  <c r="I5" i="13"/>
  <c r="B5" i="13"/>
  <c r="G34" i="13"/>
  <c r="R28" i="13"/>
  <c r="H22" i="13"/>
  <c r="H23" i="13" s="1"/>
  <c r="G22" i="13"/>
  <c r="G23" i="13" s="1"/>
  <c r="F22" i="13"/>
  <c r="E22" i="13"/>
  <c r="E23" i="13" s="1"/>
  <c r="D22" i="13"/>
  <c r="D23" i="13" s="1"/>
  <c r="C22" i="13"/>
  <c r="C23" i="13" s="1"/>
  <c r="B22" i="13"/>
  <c r="B23" i="13" s="1"/>
  <c r="I21" i="13"/>
  <c r="I20" i="13"/>
  <c r="I18" i="13"/>
  <c r="E12" i="13"/>
  <c r="F6" i="13"/>
  <c r="F7" i="13" s="1"/>
  <c r="E6" i="13"/>
  <c r="D6" i="13"/>
  <c r="B6" i="13"/>
  <c r="E7" i="13"/>
  <c r="J4" i="13"/>
  <c r="C35" i="12"/>
  <c r="D35" i="12"/>
  <c r="E35" i="12"/>
  <c r="F35" i="12"/>
  <c r="B35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B29" i="12"/>
  <c r="C19" i="12"/>
  <c r="D19" i="12"/>
  <c r="E19" i="12"/>
  <c r="F19" i="12"/>
  <c r="G19" i="12"/>
  <c r="H19" i="12"/>
  <c r="B19" i="12"/>
  <c r="I18" i="12"/>
  <c r="C5" i="12"/>
  <c r="D5" i="12"/>
  <c r="E5" i="12"/>
  <c r="E7" i="12" s="1"/>
  <c r="F5" i="12"/>
  <c r="G5" i="12"/>
  <c r="H5" i="12"/>
  <c r="I5" i="12"/>
  <c r="B5" i="12"/>
  <c r="G34" i="12"/>
  <c r="R28" i="12"/>
  <c r="H22" i="12"/>
  <c r="H23" i="12" s="1"/>
  <c r="G22" i="12"/>
  <c r="G23" i="12" s="1"/>
  <c r="F22" i="12"/>
  <c r="F23" i="12" s="1"/>
  <c r="E22" i="12"/>
  <c r="E23" i="12" s="1"/>
  <c r="D22" i="12"/>
  <c r="D23" i="12" s="1"/>
  <c r="C22" i="12"/>
  <c r="C23" i="12" s="1"/>
  <c r="B22" i="12"/>
  <c r="B23" i="12" s="1"/>
  <c r="I20" i="12"/>
  <c r="E13" i="12"/>
  <c r="E12" i="12"/>
  <c r="F6" i="12"/>
  <c r="F7" i="12" s="1"/>
  <c r="E6" i="12"/>
  <c r="D6" i="12"/>
  <c r="B6" i="12"/>
  <c r="B7" i="12" s="1"/>
  <c r="D7" i="12"/>
  <c r="J4" i="12"/>
  <c r="C35" i="11"/>
  <c r="D35" i="11"/>
  <c r="E35" i="11"/>
  <c r="F35" i="11"/>
  <c r="B35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B29" i="11"/>
  <c r="C21" i="11"/>
  <c r="D21" i="11"/>
  <c r="E21" i="11"/>
  <c r="F21" i="11"/>
  <c r="G21" i="11"/>
  <c r="H21" i="11"/>
  <c r="B21" i="11"/>
  <c r="C19" i="11"/>
  <c r="D19" i="11"/>
  <c r="E19" i="11"/>
  <c r="F19" i="11"/>
  <c r="G19" i="11"/>
  <c r="H19" i="11"/>
  <c r="B19" i="11"/>
  <c r="C5" i="11"/>
  <c r="D5" i="11"/>
  <c r="D7" i="11" s="1"/>
  <c r="E5" i="11"/>
  <c r="F5" i="11"/>
  <c r="G5" i="11"/>
  <c r="H5" i="11"/>
  <c r="I5" i="11"/>
  <c r="B5" i="11"/>
  <c r="G34" i="11"/>
  <c r="R28" i="11"/>
  <c r="H22" i="11"/>
  <c r="H23" i="11" s="1"/>
  <c r="G22" i="11"/>
  <c r="G23" i="11" s="1"/>
  <c r="F22" i="11"/>
  <c r="F23" i="11" s="1"/>
  <c r="E22" i="11"/>
  <c r="E23" i="11" s="1"/>
  <c r="D22" i="11"/>
  <c r="D23" i="11" s="1"/>
  <c r="C22" i="11"/>
  <c r="C23" i="11" s="1"/>
  <c r="B22" i="11"/>
  <c r="B23" i="11" s="1"/>
  <c r="I20" i="11"/>
  <c r="I18" i="11"/>
  <c r="E13" i="11"/>
  <c r="E12" i="11"/>
  <c r="F6" i="11"/>
  <c r="F7" i="11" s="1"/>
  <c r="E6" i="11"/>
  <c r="D6" i="11"/>
  <c r="B6" i="11"/>
  <c r="B7" i="11" s="1"/>
  <c r="E7" i="11"/>
  <c r="J4" i="11"/>
  <c r="J7" i="15" l="1"/>
  <c r="I21" i="14"/>
  <c r="I19" i="13"/>
  <c r="G35" i="16"/>
  <c r="R29" i="16"/>
  <c r="I21" i="16"/>
  <c r="I19" i="16"/>
  <c r="I22" i="16"/>
  <c r="J5" i="16"/>
  <c r="J7" i="16"/>
  <c r="I23" i="16"/>
  <c r="J6" i="16"/>
  <c r="G35" i="15"/>
  <c r="R29" i="15"/>
  <c r="I21" i="15"/>
  <c r="I19" i="15"/>
  <c r="I22" i="15"/>
  <c r="J5" i="15"/>
  <c r="I23" i="15"/>
  <c r="J6" i="15"/>
  <c r="G35" i="14"/>
  <c r="R29" i="14"/>
  <c r="I22" i="14"/>
  <c r="I19" i="14"/>
  <c r="E13" i="14"/>
  <c r="J5" i="14"/>
  <c r="J7" i="14"/>
  <c r="I23" i="14"/>
  <c r="J6" i="14"/>
  <c r="G35" i="13"/>
  <c r="R29" i="13"/>
  <c r="I22" i="13"/>
  <c r="E13" i="13"/>
  <c r="J5" i="13"/>
  <c r="J7" i="13"/>
  <c r="I23" i="13"/>
  <c r="J6" i="13"/>
  <c r="G35" i="12"/>
  <c r="R29" i="12"/>
  <c r="I21" i="12"/>
  <c r="I19" i="12"/>
  <c r="I23" i="12"/>
  <c r="I22" i="12"/>
  <c r="J5" i="12"/>
  <c r="J7" i="12"/>
  <c r="J6" i="12"/>
  <c r="G35" i="11"/>
  <c r="R29" i="11"/>
  <c r="I21" i="11"/>
  <c r="I19" i="11"/>
  <c r="I22" i="11"/>
  <c r="J5" i="11"/>
  <c r="I23" i="11"/>
  <c r="J7" i="11"/>
  <c r="J6" i="11"/>
  <c r="C35" i="10"/>
  <c r="D35" i="10"/>
  <c r="E35" i="10"/>
  <c r="F35" i="10"/>
  <c r="B35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B29" i="10"/>
  <c r="C19" i="10"/>
  <c r="D19" i="10"/>
  <c r="E19" i="10"/>
  <c r="F19" i="10"/>
  <c r="G19" i="10"/>
  <c r="H19" i="10"/>
  <c r="B19" i="10"/>
  <c r="C5" i="10"/>
  <c r="D5" i="10"/>
  <c r="E5" i="10"/>
  <c r="E7" i="10" s="1"/>
  <c r="F5" i="10"/>
  <c r="G5" i="10"/>
  <c r="H5" i="10"/>
  <c r="I5" i="10"/>
  <c r="B5" i="10"/>
  <c r="G34" i="10"/>
  <c r="R28" i="10"/>
  <c r="H22" i="10"/>
  <c r="H23" i="10" s="1"/>
  <c r="G22" i="10"/>
  <c r="G23" i="10" s="1"/>
  <c r="F22" i="10"/>
  <c r="F23" i="10" s="1"/>
  <c r="E22" i="10"/>
  <c r="E23" i="10" s="1"/>
  <c r="D22" i="10"/>
  <c r="D23" i="10" s="1"/>
  <c r="C22" i="10"/>
  <c r="C23" i="10" s="1"/>
  <c r="B22" i="10"/>
  <c r="B23" i="10" s="1"/>
  <c r="I21" i="10"/>
  <c r="I20" i="10"/>
  <c r="I18" i="10"/>
  <c r="E13" i="10"/>
  <c r="E12" i="10"/>
  <c r="F6" i="10"/>
  <c r="F7" i="10" s="1"/>
  <c r="E6" i="10"/>
  <c r="D6" i="10"/>
  <c r="B6" i="10"/>
  <c r="B7" i="10" s="1"/>
  <c r="D7" i="10"/>
  <c r="J4" i="10"/>
  <c r="C35" i="9"/>
  <c r="D35" i="9"/>
  <c r="E35" i="9"/>
  <c r="F35" i="9"/>
  <c r="B35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B29" i="9"/>
  <c r="D23" i="9"/>
  <c r="C21" i="9"/>
  <c r="D21" i="9"/>
  <c r="E21" i="9"/>
  <c r="F21" i="9"/>
  <c r="G21" i="9"/>
  <c r="H21" i="9"/>
  <c r="B21" i="9"/>
  <c r="C19" i="9"/>
  <c r="D19" i="9"/>
  <c r="E19" i="9"/>
  <c r="F19" i="9"/>
  <c r="G19" i="9"/>
  <c r="H19" i="9"/>
  <c r="B19" i="9"/>
  <c r="I18" i="9"/>
  <c r="C5" i="9"/>
  <c r="D5" i="9"/>
  <c r="D7" i="9" s="1"/>
  <c r="E5" i="9"/>
  <c r="F5" i="9"/>
  <c r="G5" i="9"/>
  <c r="H5" i="9"/>
  <c r="I5" i="9"/>
  <c r="B5" i="9"/>
  <c r="G34" i="9"/>
  <c r="R28" i="9"/>
  <c r="H22" i="9"/>
  <c r="H23" i="9" s="1"/>
  <c r="G22" i="9"/>
  <c r="G23" i="9" s="1"/>
  <c r="F22" i="9"/>
  <c r="F23" i="9" s="1"/>
  <c r="E22" i="9"/>
  <c r="E23" i="9" s="1"/>
  <c r="D22" i="9"/>
  <c r="C22" i="9"/>
  <c r="C23" i="9" s="1"/>
  <c r="B22" i="9"/>
  <c r="B23" i="9" s="1"/>
  <c r="I20" i="9"/>
  <c r="E12" i="9"/>
  <c r="F6" i="9"/>
  <c r="F7" i="9" s="1"/>
  <c r="E6" i="9"/>
  <c r="D6" i="9"/>
  <c r="B6" i="9"/>
  <c r="B7" i="9" s="1"/>
  <c r="E7" i="9"/>
  <c r="J4" i="9"/>
  <c r="C35" i="8"/>
  <c r="D35" i="8"/>
  <c r="E35" i="8"/>
  <c r="F35" i="8"/>
  <c r="B35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B29" i="8"/>
  <c r="C19" i="8"/>
  <c r="D19" i="8"/>
  <c r="E19" i="8"/>
  <c r="F19" i="8"/>
  <c r="G19" i="8"/>
  <c r="H19" i="8"/>
  <c r="B19" i="8"/>
  <c r="C5" i="8"/>
  <c r="D5" i="8"/>
  <c r="D7" i="8" s="1"/>
  <c r="E5" i="8"/>
  <c r="F5" i="8"/>
  <c r="G5" i="8"/>
  <c r="H5" i="8"/>
  <c r="I5" i="8"/>
  <c r="B5" i="8"/>
  <c r="G34" i="8"/>
  <c r="R28" i="8"/>
  <c r="H22" i="8"/>
  <c r="H23" i="8" s="1"/>
  <c r="G22" i="8"/>
  <c r="G23" i="8" s="1"/>
  <c r="F22" i="8"/>
  <c r="F23" i="8" s="1"/>
  <c r="E22" i="8"/>
  <c r="E23" i="8" s="1"/>
  <c r="D22" i="8"/>
  <c r="D23" i="8" s="1"/>
  <c r="C22" i="8"/>
  <c r="C23" i="8" s="1"/>
  <c r="B22" i="8"/>
  <c r="B23" i="8" s="1"/>
  <c r="I20" i="8"/>
  <c r="I18" i="8"/>
  <c r="E13" i="8"/>
  <c r="E12" i="8"/>
  <c r="F6" i="8"/>
  <c r="F7" i="8" s="1"/>
  <c r="E6" i="8"/>
  <c r="D6" i="8"/>
  <c r="B6" i="8"/>
  <c r="B7" i="8" s="1"/>
  <c r="E7" i="8"/>
  <c r="J4" i="8"/>
  <c r="I19" i="10" l="1"/>
  <c r="I19" i="8"/>
  <c r="G35" i="10"/>
  <c r="R29" i="10"/>
  <c r="I22" i="10"/>
  <c r="J5" i="10"/>
  <c r="I23" i="10"/>
  <c r="J7" i="10"/>
  <c r="J6" i="10"/>
  <c r="G35" i="9"/>
  <c r="R29" i="9"/>
  <c r="I21" i="9"/>
  <c r="I19" i="9"/>
  <c r="I22" i="9"/>
  <c r="E13" i="9"/>
  <c r="J5" i="9"/>
  <c r="I23" i="9"/>
  <c r="J7" i="9"/>
  <c r="J6" i="9"/>
  <c r="G35" i="8"/>
  <c r="R29" i="8"/>
  <c r="I21" i="8"/>
  <c r="I22" i="8"/>
  <c r="J6" i="8"/>
  <c r="J5" i="8"/>
  <c r="J7" i="8"/>
  <c r="I23" i="8"/>
  <c r="C35" i="7" l="1"/>
  <c r="D35" i="7"/>
  <c r="E35" i="7"/>
  <c r="F35" i="7"/>
  <c r="B35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B29" i="7"/>
  <c r="R28" i="7"/>
  <c r="C19" i="7"/>
  <c r="D19" i="7"/>
  <c r="E19" i="7"/>
  <c r="F19" i="7"/>
  <c r="G19" i="7"/>
  <c r="H19" i="7"/>
  <c r="B19" i="7"/>
  <c r="C13" i="7"/>
  <c r="D13" i="7"/>
  <c r="B13" i="7"/>
  <c r="G34" i="7"/>
  <c r="H22" i="7"/>
  <c r="H23" i="7" s="1"/>
  <c r="G22" i="7"/>
  <c r="G23" i="7" s="1"/>
  <c r="F22" i="7"/>
  <c r="F23" i="7" s="1"/>
  <c r="E22" i="7"/>
  <c r="E23" i="7" s="1"/>
  <c r="D22" i="7"/>
  <c r="D23" i="7" s="1"/>
  <c r="C22" i="7"/>
  <c r="C23" i="7" s="1"/>
  <c r="B22" i="7"/>
  <c r="B23" i="7" s="1"/>
  <c r="I20" i="7"/>
  <c r="I18" i="7"/>
  <c r="E12" i="7"/>
  <c r="F6" i="7"/>
  <c r="E6" i="7"/>
  <c r="D6" i="7"/>
  <c r="B6" i="7"/>
  <c r="E7" i="7"/>
  <c r="D7" i="7"/>
  <c r="J4" i="7"/>
  <c r="C35" i="6"/>
  <c r="D35" i="6"/>
  <c r="E35" i="6"/>
  <c r="F35" i="6"/>
  <c r="B35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B29" i="6"/>
  <c r="C19" i="6"/>
  <c r="D19" i="6"/>
  <c r="E19" i="6"/>
  <c r="F19" i="6"/>
  <c r="G19" i="6"/>
  <c r="H19" i="6"/>
  <c r="B19" i="6"/>
  <c r="C5" i="6"/>
  <c r="D5" i="6"/>
  <c r="D7" i="6" s="1"/>
  <c r="E5" i="6"/>
  <c r="F5" i="6"/>
  <c r="G5" i="6"/>
  <c r="H5" i="6"/>
  <c r="I5" i="6"/>
  <c r="B5" i="6"/>
  <c r="G34" i="6"/>
  <c r="R28" i="6"/>
  <c r="H22" i="6"/>
  <c r="H23" i="6" s="1"/>
  <c r="G22" i="6"/>
  <c r="G23" i="6" s="1"/>
  <c r="F22" i="6"/>
  <c r="F23" i="6" s="1"/>
  <c r="E22" i="6"/>
  <c r="E23" i="6" s="1"/>
  <c r="D22" i="6"/>
  <c r="D23" i="6" s="1"/>
  <c r="C22" i="6"/>
  <c r="C23" i="6" s="1"/>
  <c r="B22" i="6"/>
  <c r="B23" i="6" s="1"/>
  <c r="I20" i="6"/>
  <c r="I18" i="6"/>
  <c r="E13" i="6"/>
  <c r="E12" i="6"/>
  <c r="F6" i="6"/>
  <c r="F7" i="6" s="1"/>
  <c r="E6" i="6"/>
  <c r="D6" i="6"/>
  <c r="B6" i="6"/>
  <c r="B7" i="6" s="1"/>
  <c r="E7" i="6"/>
  <c r="J4" i="6"/>
  <c r="C35" i="5"/>
  <c r="D35" i="5"/>
  <c r="E35" i="5"/>
  <c r="F35" i="5"/>
  <c r="B35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B29" i="5"/>
  <c r="C19" i="5"/>
  <c r="D19" i="5"/>
  <c r="E19" i="5"/>
  <c r="F19" i="5"/>
  <c r="G19" i="5"/>
  <c r="H19" i="5"/>
  <c r="B19" i="5"/>
  <c r="C5" i="5"/>
  <c r="D5" i="5"/>
  <c r="D7" i="5" s="1"/>
  <c r="E5" i="5"/>
  <c r="F5" i="5"/>
  <c r="G5" i="5"/>
  <c r="H5" i="5"/>
  <c r="I5" i="5"/>
  <c r="B5" i="5"/>
  <c r="G34" i="5"/>
  <c r="R28" i="5"/>
  <c r="H22" i="5"/>
  <c r="H23" i="5" s="1"/>
  <c r="G22" i="5"/>
  <c r="G23" i="5" s="1"/>
  <c r="F22" i="5"/>
  <c r="F23" i="5" s="1"/>
  <c r="E22" i="5"/>
  <c r="E23" i="5" s="1"/>
  <c r="D22" i="5"/>
  <c r="D23" i="5" s="1"/>
  <c r="C22" i="5"/>
  <c r="C23" i="5" s="1"/>
  <c r="B22" i="5"/>
  <c r="B23" i="5" s="1"/>
  <c r="I20" i="5"/>
  <c r="I18" i="5"/>
  <c r="E12" i="5"/>
  <c r="F6" i="5"/>
  <c r="F7" i="5" s="1"/>
  <c r="E6" i="5"/>
  <c r="D6" i="5"/>
  <c r="B6" i="5"/>
  <c r="B7" i="5" s="1"/>
  <c r="E7" i="5"/>
  <c r="J4" i="5"/>
  <c r="C35" i="4"/>
  <c r="D35" i="4"/>
  <c r="E35" i="4"/>
  <c r="F35" i="4"/>
  <c r="B35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B29" i="4"/>
  <c r="C21" i="4"/>
  <c r="D21" i="4"/>
  <c r="E21" i="4"/>
  <c r="F21" i="4"/>
  <c r="G21" i="4"/>
  <c r="H21" i="4"/>
  <c r="B21" i="4"/>
  <c r="C19" i="4"/>
  <c r="D19" i="4"/>
  <c r="E19" i="4"/>
  <c r="F19" i="4"/>
  <c r="G19" i="4"/>
  <c r="H19" i="4"/>
  <c r="B19" i="4"/>
  <c r="C5" i="4"/>
  <c r="D5" i="4"/>
  <c r="D7" i="4" s="1"/>
  <c r="E5" i="4"/>
  <c r="E7" i="4" s="1"/>
  <c r="F5" i="4"/>
  <c r="G5" i="4"/>
  <c r="H5" i="4"/>
  <c r="I5" i="4"/>
  <c r="B5" i="4"/>
  <c r="G34" i="4"/>
  <c r="R28" i="4"/>
  <c r="H22" i="4"/>
  <c r="H23" i="4" s="1"/>
  <c r="G22" i="4"/>
  <c r="G23" i="4" s="1"/>
  <c r="F22" i="4"/>
  <c r="F23" i="4" s="1"/>
  <c r="E22" i="4"/>
  <c r="E23" i="4" s="1"/>
  <c r="D22" i="4"/>
  <c r="D23" i="4" s="1"/>
  <c r="C22" i="4"/>
  <c r="C23" i="4" s="1"/>
  <c r="B22" i="4"/>
  <c r="B23" i="4" s="1"/>
  <c r="I20" i="4"/>
  <c r="I18" i="4"/>
  <c r="D13" i="4"/>
  <c r="C13" i="4"/>
  <c r="B13" i="4"/>
  <c r="E12" i="4"/>
  <c r="F6" i="4"/>
  <c r="F7" i="4" s="1"/>
  <c r="E6" i="4"/>
  <c r="D6" i="4"/>
  <c r="B6" i="4"/>
  <c r="B7" i="4" s="1"/>
  <c r="J4" i="4"/>
  <c r="C35" i="3"/>
  <c r="D35" i="3"/>
  <c r="E35" i="3"/>
  <c r="F35" i="3"/>
  <c r="B35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B29" i="3"/>
  <c r="C21" i="3"/>
  <c r="D21" i="3"/>
  <c r="E21" i="3"/>
  <c r="F21" i="3"/>
  <c r="G21" i="3"/>
  <c r="H21" i="3"/>
  <c r="B21" i="3"/>
  <c r="C19" i="3"/>
  <c r="D19" i="3"/>
  <c r="E19" i="3"/>
  <c r="F19" i="3"/>
  <c r="G19" i="3"/>
  <c r="H19" i="3"/>
  <c r="B19" i="3"/>
  <c r="C5" i="3"/>
  <c r="D5" i="3"/>
  <c r="E5" i="3"/>
  <c r="F5" i="3"/>
  <c r="G5" i="3"/>
  <c r="H5" i="3"/>
  <c r="I5" i="3"/>
  <c r="B5" i="3"/>
  <c r="E13" i="7" l="1"/>
  <c r="J5" i="6"/>
  <c r="G35" i="6"/>
  <c r="J7" i="6"/>
  <c r="G35" i="5"/>
  <c r="E13" i="4"/>
  <c r="G35" i="4"/>
  <c r="G35" i="7"/>
  <c r="R29" i="7"/>
  <c r="I21" i="7"/>
  <c r="I19" i="7"/>
  <c r="I22" i="7"/>
  <c r="J5" i="7"/>
  <c r="I23" i="7"/>
  <c r="J7" i="7"/>
  <c r="J6" i="7"/>
  <c r="R29" i="6"/>
  <c r="I21" i="6"/>
  <c r="I19" i="6"/>
  <c r="I22" i="6"/>
  <c r="I23" i="6"/>
  <c r="J6" i="6"/>
  <c r="R29" i="5"/>
  <c r="I21" i="5"/>
  <c r="I23" i="5"/>
  <c r="I19" i="5"/>
  <c r="I22" i="5"/>
  <c r="E13" i="5"/>
  <c r="J5" i="5"/>
  <c r="J7" i="5"/>
  <c r="J6" i="5"/>
  <c r="R29" i="4"/>
  <c r="I21" i="4"/>
  <c r="I19" i="4"/>
  <c r="I22" i="4"/>
  <c r="J7" i="4"/>
  <c r="J5" i="4"/>
  <c r="I23" i="4"/>
  <c r="J6" i="4"/>
  <c r="G34" i="3"/>
  <c r="R28" i="3"/>
  <c r="H22" i="3"/>
  <c r="H23" i="3" s="1"/>
  <c r="G22" i="3"/>
  <c r="G23" i="3" s="1"/>
  <c r="F22" i="3"/>
  <c r="F23" i="3" s="1"/>
  <c r="E22" i="3"/>
  <c r="E23" i="3" s="1"/>
  <c r="D22" i="3"/>
  <c r="D23" i="3" s="1"/>
  <c r="C22" i="3"/>
  <c r="C23" i="3" s="1"/>
  <c r="B22" i="3"/>
  <c r="B23" i="3" s="1"/>
  <c r="I20" i="3"/>
  <c r="I18" i="3"/>
  <c r="E13" i="3"/>
  <c r="E12" i="3"/>
  <c r="D7" i="3"/>
  <c r="F6" i="3"/>
  <c r="F7" i="3" s="1"/>
  <c r="E6" i="3"/>
  <c r="D6" i="3"/>
  <c r="B6" i="3"/>
  <c r="B7" i="3" s="1"/>
  <c r="E7" i="3"/>
  <c r="J4" i="3"/>
  <c r="G34" i="2"/>
  <c r="R28" i="2"/>
  <c r="H22" i="2"/>
  <c r="H23" i="2" s="1"/>
  <c r="G22" i="2"/>
  <c r="G23" i="2" s="1"/>
  <c r="F22" i="2"/>
  <c r="F23" i="2" s="1"/>
  <c r="E22" i="2"/>
  <c r="E23" i="2" s="1"/>
  <c r="D22" i="2"/>
  <c r="D23" i="2" s="1"/>
  <c r="C22" i="2"/>
  <c r="C23" i="2" s="1"/>
  <c r="B22" i="2"/>
  <c r="B23" i="2" s="1"/>
  <c r="I20" i="2"/>
  <c r="I18" i="2"/>
  <c r="E13" i="2"/>
  <c r="E12" i="2"/>
  <c r="F6" i="2"/>
  <c r="F7" i="2" s="1"/>
  <c r="E6" i="2"/>
  <c r="D6" i="2"/>
  <c r="B6" i="2"/>
  <c r="B7" i="2" s="1"/>
  <c r="E7" i="2"/>
  <c r="D7" i="2"/>
  <c r="J4" i="2"/>
  <c r="J4" i="1"/>
  <c r="B5" i="1"/>
  <c r="C5" i="1"/>
  <c r="D5" i="1"/>
  <c r="D7" i="1" s="1"/>
  <c r="E5" i="1"/>
  <c r="E7" i="1" s="1"/>
  <c r="F5" i="1"/>
  <c r="G5" i="1"/>
  <c r="H5" i="1"/>
  <c r="I5" i="1"/>
  <c r="B6" i="1"/>
  <c r="D6" i="1"/>
  <c r="E6" i="1"/>
  <c r="F6" i="1"/>
  <c r="F7" i="1" s="1"/>
  <c r="B7" i="1"/>
  <c r="E12" i="1"/>
  <c r="B13" i="1"/>
  <c r="C13" i="1"/>
  <c r="D13" i="1"/>
  <c r="I18" i="1"/>
  <c r="B19" i="1"/>
  <c r="C19" i="1"/>
  <c r="D19" i="1"/>
  <c r="E19" i="1"/>
  <c r="F19" i="1"/>
  <c r="G19" i="1"/>
  <c r="H19" i="1"/>
  <c r="I20" i="1"/>
  <c r="B21" i="1"/>
  <c r="C21" i="1"/>
  <c r="D21" i="1"/>
  <c r="E21" i="1"/>
  <c r="F21" i="1"/>
  <c r="G21" i="1"/>
  <c r="H21" i="1"/>
  <c r="B22" i="1"/>
  <c r="B23" i="1" s="1"/>
  <c r="C22" i="1"/>
  <c r="C23" i="1" s="1"/>
  <c r="D22" i="1"/>
  <c r="D23" i="1" s="1"/>
  <c r="E22" i="1"/>
  <c r="E23" i="1" s="1"/>
  <c r="F22" i="1"/>
  <c r="F23" i="1" s="1"/>
  <c r="G22" i="1"/>
  <c r="G23" i="1" s="1"/>
  <c r="H22" i="1"/>
  <c r="H23" i="1" s="1"/>
  <c r="R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G34" i="1"/>
  <c r="B35" i="1"/>
  <c r="C35" i="1"/>
  <c r="D35" i="1"/>
  <c r="E35" i="1"/>
  <c r="F35" i="1"/>
  <c r="I19" i="1" l="1"/>
  <c r="E13" i="1"/>
  <c r="I23" i="1"/>
  <c r="I21" i="1"/>
  <c r="R29" i="1"/>
  <c r="G35" i="1"/>
  <c r="I22" i="1"/>
  <c r="G35" i="3"/>
  <c r="R29" i="3"/>
  <c r="I21" i="3"/>
  <c r="I19" i="3"/>
  <c r="I22" i="3"/>
  <c r="J7" i="3"/>
  <c r="J5" i="3"/>
  <c r="I23" i="3"/>
  <c r="J6" i="3"/>
  <c r="G35" i="2"/>
  <c r="R29" i="2"/>
  <c r="I21" i="2"/>
  <c r="I22" i="2"/>
  <c r="I19" i="2"/>
  <c r="J5" i="2"/>
  <c r="I23" i="2"/>
  <c r="J7" i="2"/>
  <c r="J6" i="2"/>
  <c r="J7" i="1"/>
  <c r="J6" i="1"/>
  <c r="J5" i="1"/>
</calcChain>
</file>

<file path=xl/sharedStrings.xml><?xml version="1.0" encoding="utf-8"?>
<sst xmlns="http://schemas.openxmlformats.org/spreadsheetml/2006/main" count="1365" uniqueCount="49">
  <si>
    <t>%</t>
  </si>
  <si>
    <t>人</t>
  </si>
  <si>
    <t>合計</t>
    <phoneticPr fontId="4" type="noConversion"/>
  </si>
  <si>
    <t>普通</t>
    <phoneticPr fontId="4" type="noConversion"/>
  </si>
  <si>
    <t xml:space="preserve"> </t>
    <phoneticPr fontId="4" type="noConversion"/>
  </si>
  <si>
    <t>其他</t>
  </si>
  <si>
    <t>非常不滿意</t>
    <phoneticPr fontId="4" type="noConversion"/>
  </si>
  <si>
    <t>不滿意</t>
    <phoneticPr fontId="4" type="noConversion"/>
  </si>
  <si>
    <t>滿意</t>
    <phoneticPr fontId="4" type="noConversion"/>
  </si>
  <si>
    <t>非常滿意</t>
    <phoneticPr fontId="4" type="noConversion"/>
  </si>
  <si>
    <t>司法、法律與公共安全類</t>
    <phoneticPr fontId="4" type="noConversion"/>
  </si>
  <si>
    <t>休閒與觀光旅遊類</t>
    <phoneticPr fontId="4" type="noConversion"/>
  </si>
  <si>
    <t>個人及社會服務類</t>
    <phoneticPr fontId="4" type="noConversion"/>
  </si>
  <si>
    <t>教育與訓練類</t>
    <phoneticPr fontId="4" type="noConversion"/>
  </si>
  <si>
    <t>政府公共事務類</t>
    <phoneticPr fontId="4" type="noConversion"/>
  </si>
  <si>
    <t>行銷與銷售類</t>
    <phoneticPr fontId="4" type="noConversion"/>
  </si>
  <si>
    <t>企業經營管理類</t>
    <phoneticPr fontId="4" type="noConversion"/>
  </si>
  <si>
    <t>金融財務類</t>
    <phoneticPr fontId="4" type="noConversion"/>
  </si>
  <si>
    <t>資訊科技類</t>
    <phoneticPr fontId="4" type="noConversion"/>
  </si>
  <si>
    <t>藝文與影音傳播類</t>
    <phoneticPr fontId="4" type="noConversion"/>
  </si>
  <si>
    <t>醫療保健類</t>
    <phoneticPr fontId="4" type="noConversion"/>
  </si>
  <si>
    <t>天然資源、食品與農業類</t>
    <phoneticPr fontId="4" type="noConversion"/>
  </si>
  <si>
    <t>物流運輸類</t>
    <phoneticPr fontId="4" type="noConversion"/>
  </si>
  <si>
    <t>科學、技術、工程、數學類</t>
    <phoneticPr fontId="4" type="noConversion"/>
  </si>
  <si>
    <t>製造類</t>
    <phoneticPr fontId="4" type="noConversion"/>
  </si>
  <si>
    <t>建築營造類</t>
    <phoneticPr fontId="4" type="noConversion"/>
  </si>
  <si>
    <t>部份工時</t>
    <phoneticPr fontId="4" type="noConversion"/>
  </si>
  <si>
    <t>全職</t>
    <phoneticPr fontId="4" type="noConversion"/>
  </si>
  <si>
    <t>自由工作者</t>
    <phoneticPr fontId="4" type="noConversion"/>
  </si>
  <si>
    <t>創業</t>
    <phoneticPr fontId="4" type="noConversion"/>
  </si>
  <si>
    <t>非營利機構</t>
    <phoneticPr fontId="4" type="noConversion"/>
  </si>
  <si>
    <t>學校</t>
    <phoneticPr fontId="4" type="noConversion"/>
  </si>
  <si>
    <t>政府部門</t>
    <phoneticPr fontId="4" type="noConversion"/>
  </si>
  <si>
    <t>企業</t>
    <phoneticPr fontId="4" type="noConversion"/>
  </si>
  <si>
    <t>公務人員</t>
    <phoneticPr fontId="4" type="noConversion"/>
  </si>
  <si>
    <t>出國留學</t>
    <phoneticPr fontId="4" type="noConversion"/>
  </si>
  <si>
    <t>國內研究所</t>
    <phoneticPr fontId="2" type="noConversion"/>
  </si>
  <si>
    <t>家管/料理家務者</t>
    <phoneticPr fontId="4" type="noConversion"/>
  </si>
  <si>
    <t>尋找工作中</t>
    <phoneticPr fontId="4" type="noConversion"/>
  </si>
  <si>
    <t>準備考試</t>
    <phoneticPr fontId="4" type="noConversion"/>
  </si>
  <si>
    <t>全職工作</t>
    <phoneticPr fontId="4" type="noConversion"/>
  </si>
  <si>
    <t>進修中</t>
    <phoneticPr fontId="4" type="noConversion"/>
  </si>
  <si>
    <t>服役中或等待服役中</t>
    <phoneticPr fontId="4" type="noConversion"/>
  </si>
  <si>
    <t>就業</t>
    <phoneticPr fontId="4" type="noConversion"/>
  </si>
  <si>
    <t>1、目前的工作狀況為何？</t>
    <phoneticPr fontId="4" type="noConversion"/>
  </si>
  <si>
    <t>2、目前未就業的原因-準備何種類別考試?</t>
    <phoneticPr fontId="4" type="noConversion"/>
  </si>
  <si>
    <t>3、任職的機構性質：</t>
    <phoneticPr fontId="4" type="noConversion"/>
  </si>
  <si>
    <t>4、現在工作職業類型：</t>
    <phoneticPr fontId="4" type="noConversion"/>
  </si>
  <si>
    <t>5、對目前工作的整體滿意度為何？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</si>
</sst>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1">
      <alignment vertical="center"/>
    </xf>
    <xf numFmtId="10" fontId="3" fillId="0" borderId="1" xfId="1" applyNumberFormat="1" applyFont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1" xfId="1" applyFont="1" applyBorder="1" applyAlignment="1">
      <alignment horizontal="center" vertical="center" shrinkToFit="1"/>
    </xf>
    <xf numFmtId="0" fontId="5" fillId="0" borderId="0" xfId="1" applyFont="1">
      <alignment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/>
    </xf>
    <xf numFmtId="10" fontId="3" fillId="0" borderId="0" xfId="1" applyNumberFormat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10" fontId="3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10" fontId="3" fillId="0" borderId="0" xfId="1" applyNumberFormat="1" applyFont="1" applyBorder="1" applyAlignment="1">
      <alignment horizontal="right" vertical="center"/>
    </xf>
    <xf numFmtId="0" fontId="5" fillId="0" borderId="1" xfId="1" applyFont="1" applyBorder="1">
      <alignment vertical="center"/>
    </xf>
    <xf numFmtId="10" fontId="3" fillId="0" borderId="0" xfId="1" applyNumberFormat="1" applyFont="1" applyBorder="1" applyAlignment="1">
      <alignment horizontal="right" vertical="center" shrinkToFit="1"/>
    </xf>
    <xf numFmtId="0" fontId="1" fillId="0" borderId="0" xfId="1" applyBorder="1" applyAlignment="1">
      <alignment horizontal="center" vertical="center" shrinkToFit="1"/>
    </xf>
    <xf numFmtId="10" fontId="3" fillId="0" borderId="0" xfId="1" applyNumberFormat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10" fontId="3" fillId="0" borderId="1" xfId="1" applyNumberFormat="1" applyFont="1" applyBorder="1" applyAlignment="1">
      <alignment horizontal="right" vertical="center" shrinkToFit="1"/>
    </xf>
    <xf numFmtId="0" fontId="3" fillId="0" borderId="1" xfId="1" applyFont="1" applyBorder="1" applyAlignment="1">
      <alignment horizontal="right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0" xfId="1" applyFo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10" fontId="3" fillId="0" borderId="4" xfId="1" applyNumberFormat="1" applyFont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</cellXfs>
  <cellStyles count="2">
    <cellStyle name="一般" xfId="0" builtinId="0"/>
    <cellStyle name="一般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5" t="s">
        <v>40</v>
      </c>
      <c r="C3" s="5" t="s">
        <v>26</v>
      </c>
      <c r="D3" s="32"/>
      <c r="E3" s="40"/>
      <c r="F3" s="5" t="s">
        <v>39</v>
      </c>
      <c r="G3" s="5" t="s">
        <v>38</v>
      </c>
      <c r="H3" s="5" t="s">
        <v>37</v>
      </c>
      <c r="I3" s="5" t="s">
        <v>5</v>
      </c>
      <c r="J3" s="27"/>
    </row>
    <row r="4" spans="1:10">
      <c r="A4" s="5" t="s">
        <v>1</v>
      </c>
      <c r="B4" s="21">
        <v>665</v>
      </c>
      <c r="C4" s="21">
        <v>44</v>
      </c>
      <c r="D4" s="21">
        <v>25</v>
      </c>
      <c r="E4" s="21">
        <v>8</v>
      </c>
      <c r="F4" s="21">
        <v>12</v>
      </c>
      <c r="G4" s="21">
        <v>30</v>
      </c>
      <c r="H4" s="21">
        <v>51</v>
      </c>
      <c r="I4" s="21">
        <v>10</v>
      </c>
      <c r="J4" s="21">
        <f>SUM(B4:I4)</f>
        <v>845</v>
      </c>
    </row>
    <row r="5" spans="1:10">
      <c r="A5" s="5" t="s">
        <v>0</v>
      </c>
      <c r="B5" s="20">
        <f t="shared" ref="B5:I5" si="0">B4/845</f>
        <v>0.78698224852071008</v>
      </c>
      <c r="C5" s="20">
        <f t="shared" si="0"/>
        <v>5.2071005917159761E-2</v>
      </c>
      <c r="D5" s="20">
        <f t="shared" si="0"/>
        <v>2.9585798816568046E-2</v>
      </c>
      <c r="E5" s="20">
        <f t="shared" si="0"/>
        <v>9.4674556213017753E-3</v>
      </c>
      <c r="F5" s="20">
        <f t="shared" si="0"/>
        <v>1.4201183431952662E-2</v>
      </c>
      <c r="G5" s="20">
        <f t="shared" si="0"/>
        <v>3.5502958579881658E-2</v>
      </c>
      <c r="H5" s="20">
        <f t="shared" si="0"/>
        <v>6.0355029585798817E-2</v>
      </c>
      <c r="I5" s="20">
        <f t="shared" si="0"/>
        <v>1.1834319526627219E-2</v>
      </c>
      <c r="J5" s="20">
        <f>SUM(B5:I5)</f>
        <v>1</v>
      </c>
    </row>
    <row r="6" spans="1:10">
      <c r="A6" s="5" t="s">
        <v>1</v>
      </c>
      <c r="B6" s="33">
        <f>SUM(B4:C4)</f>
        <v>709</v>
      </c>
      <c r="C6" s="34"/>
      <c r="D6" s="21">
        <f>D4</f>
        <v>25</v>
      </c>
      <c r="E6" s="21">
        <f>E4</f>
        <v>8</v>
      </c>
      <c r="F6" s="33">
        <f>SUM(F4:I4)</f>
        <v>103</v>
      </c>
      <c r="G6" s="35"/>
      <c r="H6" s="35"/>
      <c r="I6" s="34"/>
      <c r="J6" s="21">
        <f>SUM(B6:I6)</f>
        <v>845</v>
      </c>
    </row>
    <row r="7" spans="1:10">
      <c r="A7" s="5" t="s">
        <v>0</v>
      </c>
      <c r="B7" s="36">
        <f>B6/845</f>
        <v>0.83905325443786982</v>
      </c>
      <c r="C7" s="37"/>
      <c r="D7" s="20">
        <f>D5</f>
        <v>2.9585798816568046E-2</v>
      </c>
      <c r="E7" s="20">
        <f>E5</f>
        <v>9.4674556213017753E-3</v>
      </c>
      <c r="F7" s="36">
        <f>F6/845</f>
        <v>0.12189349112426036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5" t="s">
        <v>35</v>
      </c>
      <c r="D11" s="5" t="s">
        <v>34</v>
      </c>
      <c r="E11" s="5" t="s">
        <v>2</v>
      </c>
    </row>
    <row r="12" spans="1:10">
      <c r="A12" s="3" t="s">
        <v>1</v>
      </c>
      <c r="B12" s="4">
        <v>8</v>
      </c>
      <c r="C12" s="4">
        <v>2</v>
      </c>
      <c r="D12" s="4">
        <v>2</v>
      </c>
      <c r="E12" s="4">
        <f>SUM(B12:D12)</f>
        <v>12</v>
      </c>
    </row>
    <row r="13" spans="1:10">
      <c r="A13" s="3" t="s">
        <v>0</v>
      </c>
      <c r="B13" s="2">
        <f>B12/12</f>
        <v>0.66666666666666663</v>
      </c>
      <c r="C13" s="2">
        <f>C12/12</f>
        <v>0.16666666666666666</v>
      </c>
      <c r="D13" s="2">
        <f>D12/12</f>
        <v>0.16666666666666666</v>
      </c>
      <c r="E13" s="2">
        <f>SUM(B13:D13)</f>
        <v>0.99999999999999989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3"/>
      <c r="B17" s="5" t="s">
        <v>33</v>
      </c>
      <c r="C17" s="5" t="s">
        <v>32</v>
      </c>
      <c r="D17" s="5" t="s">
        <v>31</v>
      </c>
      <c r="E17" s="5" t="s">
        <v>30</v>
      </c>
      <c r="F17" s="5" t="s">
        <v>29</v>
      </c>
      <c r="G17" s="5" t="s">
        <v>28</v>
      </c>
      <c r="H17" s="5" t="s">
        <v>5</v>
      </c>
      <c r="I17" s="5" t="s">
        <v>2</v>
      </c>
    </row>
    <row r="18" spans="1:18">
      <c r="A18" s="28" t="s">
        <v>27</v>
      </c>
      <c r="B18" s="12">
        <v>538</v>
      </c>
      <c r="C18" s="12">
        <v>39</v>
      </c>
      <c r="D18" s="12">
        <v>7</v>
      </c>
      <c r="E18" s="12">
        <v>14</v>
      </c>
      <c r="F18" s="12">
        <v>12</v>
      </c>
      <c r="G18" s="12">
        <v>13</v>
      </c>
      <c r="H18" s="12">
        <v>42</v>
      </c>
      <c r="I18" s="12">
        <f>SUM(B18:H18)</f>
        <v>665</v>
      </c>
    </row>
    <row r="19" spans="1:18">
      <c r="A19" s="29"/>
      <c r="B19" s="11">
        <f t="shared" ref="B19:H19" si="1">B18/665</f>
        <v>0.80902255639097742</v>
      </c>
      <c r="C19" s="11">
        <f t="shared" si="1"/>
        <v>5.8646616541353384E-2</v>
      </c>
      <c r="D19" s="11">
        <f t="shared" si="1"/>
        <v>1.0526315789473684E-2</v>
      </c>
      <c r="E19" s="11">
        <f t="shared" si="1"/>
        <v>2.1052631578947368E-2</v>
      </c>
      <c r="F19" s="11">
        <f t="shared" si="1"/>
        <v>1.8045112781954888E-2</v>
      </c>
      <c r="G19" s="11">
        <f t="shared" si="1"/>
        <v>1.9548872180451128E-2</v>
      </c>
      <c r="H19" s="11">
        <f t="shared" si="1"/>
        <v>6.3157894736842107E-2</v>
      </c>
      <c r="I19" s="11">
        <f>SUM(B19:H19)</f>
        <v>0.99999999999999989</v>
      </c>
    </row>
    <row r="20" spans="1:18">
      <c r="A20" s="28" t="s">
        <v>26</v>
      </c>
      <c r="B20" s="12">
        <v>28</v>
      </c>
      <c r="C20" s="12">
        <v>0</v>
      </c>
      <c r="D20" s="12">
        <v>0</v>
      </c>
      <c r="E20" s="12">
        <v>1</v>
      </c>
      <c r="F20" s="12">
        <v>0</v>
      </c>
      <c r="G20" s="12">
        <v>8</v>
      </c>
      <c r="H20" s="12">
        <v>7</v>
      </c>
      <c r="I20" s="12">
        <f>SUM(B20:H20)</f>
        <v>44</v>
      </c>
    </row>
    <row r="21" spans="1:18">
      <c r="A21" s="29"/>
      <c r="B21" s="11">
        <f t="shared" ref="B21:H21" si="2">B20/44</f>
        <v>0.63636363636363635</v>
      </c>
      <c r="C21" s="11">
        <f t="shared" si="2"/>
        <v>0</v>
      </c>
      <c r="D21" s="11">
        <f t="shared" si="2"/>
        <v>0</v>
      </c>
      <c r="E21" s="11">
        <f t="shared" si="2"/>
        <v>2.2727272727272728E-2</v>
      </c>
      <c r="F21" s="11">
        <f t="shared" si="2"/>
        <v>0</v>
      </c>
      <c r="G21" s="11">
        <f t="shared" si="2"/>
        <v>0.18181818181818182</v>
      </c>
      <c r="H21" s="11">
        <f t="shared" si="2"/>
        <v>0.15909090909090909</v>
      </c>
      <c r="I21" s="11">
        <f>SUM(B21:H21)</f>
        <v>0.99999999999999989</v>
      </c>
    </row>
    <row r="22" spans="1:18">
      <c r="A22" s="28" t="s">
        <v>2</v>
      </c>
      <c r="B22" s="12">
        <f t="shared" ref="B22:I22" si="3">SUM(B18+B20)</f>
        <v>566</v>
      </c>
      <c r="C22" s="12">
        <f t="shared" si="3"/>
        <v>39</v>
      </c>
      <c r="D22" s="12">
        <f t="shared" si="3"/>
        <v>7</v>
      </c>
      <c r="E22" s="12">
        <f t="shared" si="3"/>
        <v>15</v>
      </c>
      <c r="F22" s="12">
        <f t="shared" si="3"/>
        <v>12</v>
      </c>
      <c r="G22" s="12">
        <f t="shared" si="3"/>
        <v>21</v>
      </c>
      <c r="H22" s="12">
        <f t="shared" si="3"/>
        <v>49</v>
      </c>
      <c r="I22" s="12">
        <f t="shared" si="3"/>
        <v>709</v>
      </c>
    </row>
    <row r="23" spans="1:18">
      <c r="A23" s="29"/>
      <c r="B23" s="11">
        <f t="shared" ref="B23:H23" si="4">B22/709</f>
        <v>0.79830747531734836</v>
      </c>
      <c r="C23" s="11">
        <f t="shared" si="4"/>
        <v>5.5007052186177713E-2</v>
      </c>
      <c r="D23" s="11">
        <f t="shared" si="4"/>
        <v>9.8730606488011286E-3</v>
      </c>
      <c r="E23" s="11">
        <f t="shared" si="4"/>
        <v>2.1156558533145273E-2</v>
      </c>
      <c r="F23" s="11">
        <f t="shared" si="4"/>
        <v>1.6925246826516221E-2</v>
      </c>
      <c r="G23" s="11">
        <f t="shared" si="4"/>
        <v>2.9619181946403384E-2</v>
      </c>
      <c r="H23" s="11">
        <f t="shared" si="4"/>
        <v>6.9111424541607902E-2</v>
      </c>
      <c r="I23" s="11">
        <f>SUM(B23:H23)</f>
        <v>0.99999999999999989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3" t="s">
        <v>1</v>
      </c>
      <c r="B28" s="4">
        <v>57</v>
      </c>
      <c r="C28" s="4">
        <v>76</v>
      </c>
      <c r="D28" s="4">
        <v>143</v>
      </c>
      <c r="E28" s="4">
        <v>19</v>
      </c>
      <c r="F28" s="4">
        <v>11</v>
      </c>
      <c r="G28" s="4">
        <v>9</v>
      </c>
      <c r="H28" s="4">
        <v>48</v>
      </c>
      <c r="I28" s="4">
        <v>47</v>
      </c>
      <c r="J28" s="4">
        <v>7</v>
      </c>
      <c r="K28" s="4">
        <v>14</v>
      </c>
      <c r="L28" s="4">
        <v>78</v>
      </c>
      <c r="M28" s="4">
        <v>21</v>
      </c>
      <c r="N28" s="4">
        <v>11</v>
      </c>
      <c r="O28" s="4">
        <v>11</v>
      </c>
      <c r="P28" s="4">
        <v>149</v>
      </c>
      <c r="Q28" s="4">
        <v>8</v>
      </c>
      <c r="R28" s="4">
        <f>SUM(B28:Q28)</f>
        <v>709</v>
      </c>
    </row>
    <row r="29" spans="1:18">
      <c r="A29" s="3" t="s">
        <v>0</v>
      </c>
      <c r="B29" s="2">
        <f t="shared" ref="B29:Q29" si="5">B28/709</f>
        <v>8.0394922425952045E-2</v>
      </c>
      <c r="C29" s="2">
        <f t="shared" si="5"/>
        <v>0.10719322990126939</v>
      </c>
      <c r="D29" s="2">
        <f t="shared" si="5"/>
        <v>0.20169252468265161</v>
      </c>
      <c r="E29" s="2">
        <f t="shared" si="5"/>
        <v>2.6798307475317348E-2</v>
      </c>
      <c r="F29" s="2">
        <f t="shared" si="5"/>
        <v>1.5514809590973202E-2</v>
      </c>
      <c r="G29" s="2">
        <f t="shared" si="5"/>
        <v>1.2693935119887164E-2</v>
      </c>
      <c r="H29" s="2">
        <f t="shared" si="5"/>
        <v>6.7700987306064886E-2</v>
      </c>
      <c r="I29" s="2">
        <f t="shared" si="5"/>
        <v>6.6290550070521856E-2</v>
      </c>
      <c r="J29" s="2">
        <f t="shared" si="5"/>
        <v>9.8730606488011286E-3</v>
      </c>
      <c r="K29" s="2">
        <f t="shared" si="5"/>
        <v>1.9746121297602257E-2</v>
      </c>
      <c r="L29" s="2">
        <f t="shared" si="5"/>
        <v>0.11001410437235543</v>
      </c>
      <c r="M29" s="2">
        <f t="shared" si="5"/>
        <v>2.9619181946403384E-2</v>
      </c>
      <c r="N29" s="2">
        <f t="shared" si="5"/>
        <v>1.5514809590973202E-2</v>
      </c>
      <c r="O29" s="2">
        <f t="shared" si="5"/>
        <v>1.5514809590973202E-2</v>
      </c>
      <c r="P29" s="2">
        <f t="shared" si="5"/>
        <v>0.21015514809590974</v>
      </c>
      <c r="Q29" s="2">
        <f t="shared" si="5"/>
        <v>1.1283497884344146E-2</v>
      </c>
      <c r="R29" s="2">
        <f>SUM(B29:Q29)</f>
        <v>0.99999999999999967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5" t="s">
        <v>9</v>
      </c>
      <c r="C33" s="5" t="s">
        <v>8</v>
      </c>
      <c r="D33" s="5" t="s">
        <v>3</v>
      </c>
      <c r="E33" s="5" t="s">
        <v>7</v>
      </c>
      <c r="F33" s="5" t="s">
        <v>6</v>
      </c>
      <c r="G33" s="5" t="s">
        <v>2</v>
      </c>
    </row>
    <row r="34" spans="1:7">
      <c r="A34" s="3" t="s">
        <v>1</v>
      </c>
      <c r="B34" s="4">
        <v>194</v>
      </c>
      <c r="C34" s="4">
        <v>301</v>
      </c>
      <c r="D34" s="4">
        <v>199</v>
      </c>
      <c r="E34" s="4">
        <v>13</v>
      </c>
      <c r="F34" s="4">
        <v>2</v>
      </c>
      <c r="G34" s="4">
        <f>SUM(B34:F34)</f>
        <v>709</v>
      </c>
    </row>
    <row r="35" spans="1:7">
      <c r="A35" s="3" t="s">
        <v>0</v>
      </c>
      <c r="B35" s="2">
        <f>B34/709</f>
        <v>0.27362482369534558</v>
      </c>
      <c r="C35" s="2">
        <f>C34/709</f>
        <v>0.42454160789844853</v>
      </c>
      <c r="D35" s="2">
        <f>D34/709</f>
        <v>0.28067700987306066</v>
      </c>
      <c r="E35" s="2">
        <f>E34/709</f>
        <v>1.8335684062059238E-2</v>
      </c>
      <c r="F35" s="2">
        <f>F34/709</f>
        <v>2.8208744710860366E-3</v>
      </c>
      <c r="G35" s="2">
        <f>SUM(B35:F35)</f>
        <v>1</v>
      </c>
    </row>
  </sheetData>
  <mergeCells count="13">
    <mergeCell ref="A22:A23"/>
    <mergeCell ref="J2:J3"/>
    <mergeCell ref="A18:A19"/>
    <mergeCell ref="A20:A21"/>
    <mergeCell ref="A2:A3"/>
    <mergeCell ref="B2:C2"/>
    <mergeCell ref="D2:D3"/>
    <mergeCell ref="B6:C6"/>
    <mergeCell ref="F6:I6"/>
    <mergeCell ref="B7:C7"/>
    <mergeCell ref="F7:I7"/>
    <mergeCell ref="E2:E3"/>
    <mergeCell ref="F2:I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5" t="s">
        <v>40</v>
      </c>
      <c r="C3" s="25" t="s">
        <v>26</v>
      </c>
      <c r="D3" s="32"/>
      <c r="E3" s="40"/>
      <c r="F3" s="25" t="s">
        <v>39</v>
      </c>
      <c r="G3" s="25" t="s">
        <v>38</v>
      </c>
      <c r="H3" s="25" t="s">
        <v>37</v>
      </c>
      <c r="I3" s="25" t="s">
        <v>5</v>
      </c>
      <c r="J3" s="27"/>
    </row>
    <row r="4" spans="1:10">
      <c r="A4" s="25" t="s">
        <v>1</v>
      </c>
      <c r="B4" s="21">
        <v>17</v>
      </c>
      <c r="C4" s="21">
        <v>3</v>
      </c>
      <c r="D4" s="21">
        <v>0</v>
      </c>
      <c r="E4" s="21">
        <v>0</v>
      </c>
      <c r="F4" s="21">
        <v>0</v>
      </c>
      <c r="G4" s="21">
        <v>1</v>
      </c>
      <c r="H4" s="21">
        <v>2</v>
      </c>
      <c r="I4" s="21">
        <v>1</v>
      </c>
      <c r="J4" s="21">
        <f>SUM(B4:I4)</f>
        <v>24</v>
      </c>
    </row>
    <row r="5" spans="1:10">
      <c r="A5" s="25" t="s">
        <v>0</v>
      </c>
      <c r="B5" s="20">
        <f>B4/24</f>
        <v>0.70833333333333337</v>
      </c>
      <c r="C5" s="20">
        <f t="shared" ref="C5:I5" si="0">C4/24</f>
        <v>0.125</v>
      </c>
      <c r="D5" s="20">
        <f t="shared" si="0"/>
        <v>0</v>
      </c>
      <c r="E5" s="20">
        <f t="shared" si="0"/>
        <v>0</v>
      </c>
      <c r="F5" s="20">
        <f t="shared" si="0"/>
        <v>0</v>
      </c>
      <c r="G5" s="20">
        <f t="shared" si="0"/>
        <v>4.1666666666666664E-2</v>
      </c>
      <c r="H5" s="20">
        <f t="shared" si="0"/>
        <v>8.3333333333333329E-2</v>
      </c>
      <c r="I5" s="20">
        <f t="shared" si="0"/>
        <v>4.1666666666666664E-2</v>
      </c>
      <c r="J5" s="20">
        <f>SUM(B5:I5)</f>
        <v>1</v>
      </c>
    </row>
    <row r="6" spans="1:10">
      <c r="A6" s="25" t="s">
        <v>1</v>
      </c>
      <c r="B6" s="33">
        <f>SUM(B4:C4)</f>
        <v>20</v>
      </c>
      <c r="C6" s="34"/>
      <c r="D6" s="21">
        <f>D4</f>
        <v>0</v>
      </c>
      <c r="E6" s="21">
        <f>E4</f>
        <v>0</v>
      </c>
      <c r="F6" s="33">
        <f>SUM(F4:I4)</f>
        <v>4</v>
      </c>
      <c r="G6" s="35"/>
      <c r="H6" s="35"/>
      <c r="I6" s="34"/>
      <c r="J6" s="21">
        <f>SUM(B6:I6)</f>
        <v>24</v>
      </c>
    </row>
    <row r="7" spans="1:10">
      <c r="A7" s="25" t="s">
        <v>0</v>
      </c>
      <c r="B7" s="36">
        <f>B6/24</f>
        <v>0.83333333333333337</v>
      </c>
      <c r="C7" s="37"/>
      <c r="D7" s="20">
        <f>D5</f>
        <v>0</v>
      </c>
      <c r="E7" s="20">
        <f>E5</f>
        <v>0</v>
      </c>
      <c r="F7" s="36">
        <f>F6/24</f>
        <v>0.16666666666666666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5" t="s">
        <v>35</v>
      </c>
      <c r="D11" s="25" t="s">
        <v>34</v>
      </c>
      <c r="E11" s="25" t="s">
        <v>2</v>
      </c>
    </row>
    <row r="12" spans="1:10">
      <c r="A12" s="24" t="s">
        <v>1</v>
      </c>
      <c r="B12" s="4">
        <v>0</v>
      </c>
      <c r="C12" s="4">
        <v>0</v>
      </c>
      <c r="D12" s="4">
        <v>0</v>
      </c>
      <c r="E12" s="4">
        <f>SUM(B12:D12)</f>
        <v>0</v>
      </c>
    </row>
    <row r="13" spans="1:10">
      <c r="A13" s="24" t="s">
        <v>0</v>
      </c>
      <c r="B13" s="2">
        <v>0</v>
      </c>
      <c r="C13" s="2">
        <v>0</v>
      </c>
      <c r="D13" s="2">
        <v>0</v>
      </c>
      <c r="E13" s="2">
        <f>SUM(B13:D13)</f>
        <v>0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24"/>
      <c r="B17" s="25" t="s">
        <v>33</v>
      </c>
      <c r="C17" s="25" t="s">
        <v>32</v>
      </c>
      <c r="D17" s="25" t="s">
        <v>31</v>
      </c>
      <c r="E17" s="25" t="s">
        <v>30</v>
      </c>
      <c r="F17" s="25" t="s">
        <v>29</v>
      </c>
      <c r="G17" s="25" t="s">
        <v>28</v>
      </c>
      <c r="H17" s="25" t="s">
        <v>5</v>
      </c>
      <c r="I17" s="25" t="s">
        <v>2</v>
      </c>
    </row>
    <row r="18" spans="1:18">
      <c r="A18" s="28" t="s">
        <v>27</v>
      </c>
      <c r="B18" s="12">
        <v>7</v>
      </c>
      <c r="C18" s="12">
        <v>3</v>
      </c>
      <c r="D18" s="12">
        <v>2</v>
      </c>
      <c r="E18" s="12">
        <v>1</v>
      </c>
      <c r="F18" s="12">
        <v>2</v>
      </c>
      <c r="G18" s="12">
        <v>0</v>
      </c>
      <c r="H18" s="12">
        <v>2</v>
      </c>
      <c r="I18" s="12">
        <f>SUM(B18:H18)</f>
        <v>17</v>
      </c>
    </row>
    <row r="19" spans="1:18">
      <c r="A19" s="29"/>
      <c r="B19" s="11">
        <f>B18/17</f>
        <v>0.41176470588235292</v>
      </c>
      <c r="C19" s="11">
        <f t="shared" ref="C19:H19" si="1">C18/17</f>
        <v>0.17647058823529413</v>
      </c>
      <c r="D19" s="11">
        <f t="shared" si="1"/>
        <v>0.11764705882352941</v>
      </c>
      <c r="E19" s="11">
        <f t="shared" si="1"/>
        <v>5.8823529411764705E-2</v>
      </c>
      <c r="F19" s="11">
        <f t="shared" si="1"/>
        <v>0.11764705882352941</v>
      </c>
      <c r="G19" s="11">
        <f t="shared" si="1"/>
        <v>0</v>
      </c>
      <c r="H19" s="11">
        <f t="shared" si="1"/>
        <v>0.11764705882352941</v>
      </c>
      <c r="I19" s="11">
        <f>SUM(B19:H19)</f>
        <v>1</v>
      </c>
    </row>
    <row r="20" spans="1:18">
      <c r="A20" s="28" t="s">
        <v>26</v>
      </c>
      <c r="B20" s="12">
        <v>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1</v>
      </c>
      <c r="I20" s="12">
        <f>SUM(B20:H20)</f>
        <v>3</v>
      </c>
    </row>
    <row r="21" spans="1:18">
      <c r="A21" s="29"/>
      <c r="B21" s="11">
        <f>B20/3</f>
        <v>0.66666666666666663</v>
      </c>
      <c r="C21" s="11">
        <f t="shared" ref="C21:H21" si="2">C20/3</f>
        <v>0</v>
      </c>
      <c r="D21" s="11">
        <f t="shared" si="2"/>
        <v>0</v>
      </c>
      <c r="E21" s="11">
        <f t="shared" si="2"/>
        <v>0</v>
      </c>
      <c r="F21" s="11">
        <f t="shared" si="2"/>
        <v>0</v>
      </c>
      <c r="G21" s="11">
        <f t="shared" si="2"/>
        <v>0</v>
      </c>
      <c r="H21" s="11">
        <f t="shared" si="2"/>
        <v>0.33333333333333331</v>
      </c>
      <c r="I21" s="11">
        <f>SUM(B21:H21)</f>
        <v>1</v>
      </c>
    </row>
    <row r="22" spans="1:18">
      <c r="A22" s="28" t="s">
        <v>2</v>
      </c>
      <c r="B22" s="12">
        <f t="shared" ref="B22:I22" si="3">SUM(B18+B20)</f>
        <v>9</v>
      </c>
      <c r="C22" s="12">
        <f t="shared" si="3"/>
        <v>3</v>
      </c>
      <c r="D22" s="12">
        <f t="shared" si="3"/>
        <v>2</v>
      </c>
      <c r="E22" s="12">
        <f t="shared" si="3"/>
        <v>1</v>
      </c>
      <c r="F22" s="12">
        <f t="shared" si="3"/>
        <v>2</v>
      </c>
      <c r="G22" s="12">
        <f t="shared" si="3"/>
        <v>0</v>
      </c>
      <c r="H22" s="12">
        <f t="shared" si="3"/>
        <v>3</v>
      </c>
      <c r="I22" s="12">
        <f t="shared" si="3"/>
        <v>20</v>
      </c>
    </row>
    <row r="23" spans="1:18">
      <c r="A23" s="29"/>
      <c r="B23" s="11">
        <f>B22/20</f>
        <v>0.45</v>
      </c>
      <c r="C23" s="11">
        <f t="shared" ref="C23:H23" si="4">C22/20</f>
        <v>0.15</v>
      </c>
      <c r="D23" s="11">
        <f t="shared" si="4"/>
        <v>0.1</v>
      </c>
      <c r="E23" s="11">
        <f t="shared" si="4"/>
        <v>0.05</v>
      </c>
      <c r="F23" s="11">
        <f t="shared" si="4"/>
        <v>0.1</v>
      </c>
      <c r="G23" s="11">
        <f t="shared" si="4"/>
        <v>0</v>
      </c>
      <c r="H23" s="11">
        <f t="shared" si="4"/>
        <v>0.15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24" t="s">
        <v>1</v>
      </c>
      <c r="B28" s="4">
        <v>1</v>
      </c>
      <c r="C28" s="4">
        <v>2</v>
      </c>
      <c r="D28" s="4">
        <v>1</v>
      </c>
      <c r="E28" s="4">
        <v>1</v>
      </c>
      <c r="F28" s="4">
        <v>0</v>
      </c>
      <c r="G28" s="4">
        <v>1</v>
      </c>
      <c r="H28" s="4">
        <v>0</v>
      </c>
      <c r="I28" s="4">
        <v>2</v>
      </c>
      <c r="J28" s="4">
        <v>1</v>
      </c>
      <c r="K28" s="4">
        <v>1</v>
      </c>
      <c r="L28" s="4">
        <v>1</v>
      </c>
      <c r="M28" s="4">
        <v>3</v>
      </c>
      <c r="N28" s="4">
        <v>3</v>
      </c>
      <c r="O28" s="4">
        <v>0</v>
      </c>
      <c r="P28" s="4">
        <v>3</v>
      </c>
      <c r="Q28" s="4">
        <v>0</v>
      </c>
      <c r="R28" s="4">
        <f>SUM(B28:Q28)</f>
        <v>20</v>
      </c>
    </row>
    <row r="29" spans="1:18">
      <c r="A29" s="24" t="s">
        <v>0</v>
      </c>
      <c r="B29" s="2">
        <f>B28/20</f>
        <v>0.05</v>
      </c>
      <c r="C29" s="2">
        <f t="shared" ref="C29:Q29" si="5">C28/20</f>
        <v>0.1</v>
      </c>
      <c r="D29" s="2">
        <f t="shared" si="5"/>
        <v>0.05</v>
      </c>
      <c r="E29" s="2">
        <f t="shared" si="5"/>
        <v>0.05</v>
      </c>
      <c r="F29" s="2">
        <f t="shared" si="5"/>
        <v>0</v>
      </c>
      <c r="G29" s="2">
        <f t="shared" si="5"/>
        <v>0.05</v>
      </c>
      <c r="H29" s="2">
        <f t="shared" si="5"/>
        <v>0</v>
      </c>
      <c r="I29" s="2">
        <f t="shared" si="5"/>
        <v>0.1</v>
      </c>
      <c r="J29" s="2">
        <f t="shared" si="5"/>
        <v>0.05</v>
      </c>
      <c r="K29" s="2">
        <f t="shared" si="5"/>
        <v>0.05</v>
      </c>
      <c r="L29" s="2">
        <f t="shared" si="5"/>
        <v>0.05</v>
      </c>
      <c r="M29" s="2">
        <f t="shared" si="5"/>
        <v>0.15</v>
      </c>
      <c r="N29" s="2">
        <f t="shared" si="5"/>
        <v>0.15</v>
      </c>
      <c r="O29" s="2">
        <f t="shared" si="5"/>
        <v>0</v>
      </c>
      <c r="P29" s="2">
        <f t="shared" si="5"/>
        <v>0.15</v>
      </c>
      <c r="Q29" s="2">
        <f t="shared" si="5"/>
        <v>0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5" t="s">
        <v>9</v>
      </c>
      <c r="C33" s="25" t="s">
        <v>8</v>
      </c>
      <c r="D33" s="25" t="s">
        <v>3</v>
      </c>
      <c r="E33" s="25" t="s">
        <v>7</v>
      </c>
      <c r="F33" s="25" t="s">
        <v>6</v>
      </c>
      <c r="G33" s="25" t="s">
        <v>2</v>
      </c>
    </row>
    <row r="34" spans="1:7">
      <c r="A34" s="24" t="s">
        <v>1</v>
      </c>
      <c r="B34" s="4">
        <v>6</v>
      </c>
      <c r="C34" s="4">
        <v>7</v>
      </c>
      <c r="D34" s="4">
        <v>7</v>
      </c>
      <c r="E34" s="4">
        <v>0</v>
      </c>
      <c r="F34" s="4">
        <v>0</v>
      </c>
      <c r="G34" s="4">
        <f>SUM(B34:F34)</f>
        <v>20</v>
      </c>
    </row>
    <row r="35" spans="1:7">
      <c r="A35" s="24" t="s">
        <v>0</v>
      </c>
      <c r="B35" s="2">
        <f>B34/20</f>
        <v>0.3</v>
      </c>
      <c r="C35" s="2">
        <f t="shared" ref="C35:F35" si="6">C34/20</f>
        <v>0.35</v>
      </c>
      <c r="D35" s="2">
        <f t="shared" si="6"/>
        <v>0.35</v>
      </c>
      <c r="E35" s="2">
        <f t="shared" si="6"/>
        <v>0</v>
      </c>
      <c r="F35" s="2">
        <f t="shared" si="6"/>
        <v>0</v>
      </c>
      <c r="G35" s="2">
        <f>SUM(B35:F35)</f>
        <v>0.99999999999999989</v>
      </c>
    </row>
  </sheetData>
  <mergeCells count="13">
    <mergeCell ref="A22:A23"/>
    <mergeCell ref="E2:E3"/>
    <mergeCell ref="F2:I2"/>
    <mergeCell ref="J2:J3"/>
    <mergeCell ref="A18:A19"/>
    <mergeCell ref="A20:A21"/>
    <mergeCell ref="A2:A3"/>
    <mergeCell ref="B2:C2"/>
    <mergeCell ref="D2:D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5" t="s">
        <v>40</v>
      </c>
      <c r="C3" s="25" t="s">
        <v>26</v>
      </c>
      <c r="D3" s="32"/>
      <c r="E3" s="40"/>
      <c r="F3" s="25" t="s">
        <v>39</v>
      </c>
      <c r="G3" s="25" t="s">
        <v>38</v>
      </c>
      <c r="H3" s="25" t="s">
        <v>37</v>
      </c>
      <c r="I3" s="25" t="s">
        <v>5</v>
      </c>
      <c r="J3" s="27"/>
    </row>
    <row r="4" spans="1:10">
      <c r="A4" s="25" t="s">
        <v>1</v>
      </c>
      <c r="B4" s="21">
        <v>3</v>
      </c>
      <c r="C4" s="21">
        <v>0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f>SUM(B4:I4)</f>
        <v>3</v>
      </c>
    </row>
    <row r="5" spans="1:10">
      <c r="A5" s="25" t="s">
        <v>0</v>
      </c>
      <c r="B5" s="20">
        <f>B4/3</f>
        <v>1</v>
      </c>
      <c r="C5" s="20">
        <f t="shared" ref="C5:I5" si="0">C4/3</f>
        <v>0</v>
      </c>
      <c r="D5" s="20">
        <f t="shared" si="0"/>
        <v>0</v>
      </c>
      <c r="E5" s="20">
        <f t="shared" si="0"/>
        <v>0</v>
      </c>
      <c r="F5" s="20">
        <f t="shared" si="0"/>
        <v>0</v>
      </c>
      <c r="G5" s="20">
        <f t="shared" si="0"/>
        <v>0</v>
      </c>
      <c r="H5" s="20">
        <f t="shared" si="0"/>
        <v>0</v>
      </c>
      <c r="I5" s="20">
        <f t="shared" si="0"/>
        <v>0</v>
      </c>
      <c r="J5" s="20">
        <f>SUM(B5:I5)</f>
        <v>1</v>
      </c>
    </row>
    <row r="6" spans="1:10">
      <c r="A6" s="25" t="s">
        <v>1</v>
      </c>
      <c r="B6" s="33">
        <f>SUM(B4:C4)</f>
        <v>3</v>
      </c>
      <c r="C6" s="34"/>
      <c r="D6" s="21">
        <f>D4</f>
        <v>0</v>
      </c>
      <c r="E6" s="21">
        <f>E4</f>
        <v>0</v>
      </c>
      <c r="F6" s="33">
        <f>SUM(F4:I4)</f>
        <v>0</v>
      </c>
      <c r="G6" s="35"/>
      <c r="H6" s="35"/>
      <c r="I6" s="34"/>
      <c r="J6" s="21">
        <f>SUM(B6:I6)</f>
        <v>3</v>
      </c>
    </row>
    <row r="7" spans="1:10">
      <c r="A7" s="25" t="s">
        <v>0</v>
      </c>
      <c r="B7" s="36">
        <f>B6/3</f>
        <v>1</v>
      </c>
      <c r="C7" s="37"/>
      <c r="D7" s="20">
        <f>D5</f>
        <v>0</v>
      </c>
      <c r="E7" s="20">
        <f>E5</f>
        <v>0</v>
      </c>
      <c r="F7" s="36">
        <f>F6/3</f>
        <v>0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5" t="s">
        <v>35</v>
      </c>
      <c r="D11" s="25" t="s">
        <v>34</v>
      </c>
      <c r="E11" s="25" t="s">
        <v>2</v>
      </c>
    </row>
    <row r="12" spans="1:10">
      <c r="A12" s="24" t="s">
        <v>1</v>
      </c>
      <c r="B12" s="4">
        <v>0</v>
      </c>
      <c r="C12" s="4">
        <v>0</v>
      </c>
      <c r="D12" s="4">
        <v>0</v>
      </c>
      <c r="E12" s="4">
        <f>SUM(B12:D12)</f>
        <v>0</v>
      </c>
    </row>
    <row r="13" spans="1:10">
      <c r="A13" s="24" t="s">
        <v>0</v>
      </c>
      <c r="B13" s="2">
        <v>0</v>
      </c>
      <c r="C13" s="2">
        <v>0</v>
      </c>
      <c r="D13" s="2">
        <v>0</v>
      </c>
      <c r="E13" s="2">
        <f>SUM(B13:D13)</f>
        <v>0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24"/>
      <c r="B17" s="25" t="s">
        <v>33</v>
      </c>
      <c r="C17" s="25" t="s">
        <v>32</v>
      </c>
      <c r="D17" s="25" t="s">
        <v>31</v>
      </c>
      <c r="E17" s="25" t="s">
        <v>30</v>
      </c>
      <c r="F17" s="25" t="s">
        <v>29</v>
      </c>
      <c r="G17" s="25" t="s">
        <v>28</v>
      </c>
      <c r="H17" s="25" t="s">
        <v>5</v>
      </c>
      <c r="I17" s="25" t="s">
        <v>2</v>
      </c>
    </row>
    <row r="18" spans="1:18">
      <c r="A18" s="28" t="s">
        <v>27</v>
      </c>
      <c r="B18" s="12">
        <v>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1</v>
      </c>
      <c r="I18" s="12">
        <f>SUM(B18:H18)</f>
        <v>3</v>
      </c>
    </row>
    <row r="19" spans="1:18">
      <c r="A19" s="29"/>
      <c r="B19" s="11">
        <f>B18/3</f>
        <v>0.66666666666666663</v>
      </c>
      <c r="C19" s="11">
        <f t="shared" ref="C19:H19" si="1">C18/3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  <c r="H19" s="11">
        <f t="shared" si="1"/>
        <v>0.33333333333333331</v>
      </c>
      <c r="I19" s="11">
        <f>SUM(B19:H19)</f>
        <v>1</v>
      </c>
    </row>
    <row r="20" spans="1:18">
      <c r="A20" s="28" t="s">
        <v>26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f>SUM(B20:H20)</f>
        <v>0</v>
      </c>
    </row>
    <row r="21" spans="1:18">
      <c r="A21" s="29"/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f>SUM(B21:H21)</f>
        <v>0</v>
      </c>
    </row>
    <row r="22" spans="1:18">
      <c r="A22" s="28" t="s">
        <v>2</v>
      </c>
      <c r="B22" s="12">
        <f t="shared" ref="B22:I22" si="2">SUM(B18+B20)</f>
        <v>2</v>
      </c>
      <c r="C22" s="12">
        <f t="shared" si="2"/>
        <v>0</v>
      </c>
      <c r="D22" s="12">
        <f t="shared" si="2"/>
        <v>0</v>
      </c>
      <c r="E22" s="12">
        <f t="shared" si="2"/>
        <v>0</v>
      </c>
      <c r="F22" s="12">
        <f t="shared" si="2"/>
        <v>0</v>
      </c>
      <c r="G22" s="12">
        <f t="shared" si="2"/>
        <v>0</v>
      </c>
      <c r="H22" s="12">
        <f t="shared" si="2"/>
        <v>1</v>
      </c>
      <c r="I22" s="12">
        <f t="shared" si="2"/>
        <v>3</v>
      </c>
    </row>
    <row r="23" spans="1:18">
      <c r="A23" s="29"/>
      <c r="B23" s="11">
        <f>B22/3</f>
        <v>0.66666666666666663</v>
      </c>
      <c r="C23" s="11">
        <f t="shared" ref="C23:H23" si="3">C22/3</f>
        <v>0</v>
      </c>
      <c r="D23" s="11">
        <f t="shared" si="3"/>
        <v>0</v>
      </c>
      <c r="E23" s="11">
        <f t="shared" si="3"/>
        <v>0</v>
      </c>
      <c r="F23" s="11">
        <f t="shared" si="3"/>
        <v>0</v>
      </c>
      <c r="G23" s="11">
        <f t="shared" si="3"/>
        <v>0</v>
      </c>
      <c r="H23" s="11">
        <f t="shared" si="3"/>
        <v>0.33333333333333331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24" t="s">
        <v>1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2</v>
      </c>
      <c r="L28" s="4">
        <v>0</v>
      </c>
      <c r="M28" s="4">
        <v>0</v>
      </c>
      <c r="N28" s="4">
        <v>0</v>
      </c>
      <c r="O28" s="4">
        <v>0</v>
      </c>
      <c r="P28" s="4">
        <v>1</v>
      </c>
      <c r="Q28" s="4">
        <v>0</v>
      </c>
      <c r="R28" s="4">
        <f>SUM(B28:Q28)</f>
        <v>3</v>
      </c>
    </row>
    <row r="29" spans="1:18">
      <c r="A29" s="24" t="s">
        <v>0</v>
      </c>
      <c r="B29" s="2">
        <f>B28/3</f>
        <v>0</v>
      </c>
      <c r="C29" s="2">
        <f t="shared" ref="C29:Q29" si="4">C28/3</f>
        <v>0</v>
      </c>
      <c r="D29" s="2">
        <f t="shared" si="4"/>
        <v>0</v>
      </c>
      <c r="E29" s="2">
        <f t="shared" si="4"/>
        <v>0</v>
      </c>
      <c r="F29" s="2">
        <f t="shared" si="4"/>
        <v>0</v>
      </c>
      <c r="G29" s="2">
        <f t="shared" si="4"/>
        <v>0</v>
      </c>
      <c r="H29" s="2">
        <f t="shared" si="4"/>
        <v>0</v>
      </c>
      <c r="I29" s="2">
        <f t="shared" si="4"/>
        <v>0</v>
      </c>
      <c r="J29" s="2">
        <f t="shared" si="4"/>
        <v>0</v>
      </c>
      <c r="K29" s="2">
        <f t="shared" si="4"/>
        <v>0.66666666666666663</v>
      </c>
      <c r="L29" s="2">
        <f t="shared" si="4"/>
        <v>0</v>
      </c>
      <c r="M29" s="2">
        <f t="shared" si="4"/>
        <v>0</v>
      </c>
      <c r="N29" s="2">
        <f t="shared" si="4"/>
        <v>0</v>
      </c>
      <c r="O29" s="2">
        <f t="shared" si="4"/>
        <v>0</v>
      </c>
      <c r="P29" s="2">
        <f t="shared" si="4"/>
        <v>0.33333333333333331</v>
      </c>
      <c r="Q29" s="2">
        <f t="shared" si="4"/>
        <v>0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5" t="s">
        <v>9</v>
      </c>
      <c r="C33" s="25" t="s">
        <v>8</v>
      </c>
      <c r="D33" s="25" t="s">
        <v>3</v>
      </c>
      <c r="E33" s="25" t="s">
        <v>7</v>
      </c>
      <c r="F33" s="25" t="s">
        <v>6</v>
      </c>
      <c r="G33" s="25" t="s">
        <v>2</v>
      </c>
    </row>
    <row r="34" spans="1:7">
      <c r="A34" s="24" t="s">
        <v>1</v>
      </c>
      <c r="B34" s="4">
        <v>0</v>
      </c>
      <c r="C34" s="4">
        <v>2</v>
      </c>
      <c r="D34" s="4">
        <v>1</v>
      </c>
      <c r="E34" s="4">
        <v>0</v>
      </c>
      <c r="F34" s="4">
        <v>0</v>
      </c>
      <c r="G34" s="4">
        <f>SUM(B34:F34)</f>
        <v>3</v>
      </c>
    </row>
    <row r="35" spans="1:7">
      <c r="A35" s="24" t="s">
        <v>0</v>
      </c>
      <c r="B35" s="2">
        <f>B34/3</f>
        <v>0</v>
      </c>
      <c r="C35" s="2">
        <f t="shared" ref="C35:F35" si="5">C34/3</f>
        <v>0.66666666666666663</v>
      </c>
      <c r="D35" s="2">
        <f t="shared" si="5"/>
        <v>0.33333333333333331</v>
      </c>
      <c r="E35" s="2">
        <f t="shared" si="5"/>
        <v>0</v>
      </c>
      <c r="F35" s="2">
        <f t="shared" si="5"/>
        <v>0</v>
      </c>
      <c r="G35" s="2">
        <f>SUM(B35:F35)</f>
        <v>1</v>
      </c>
    </row>
  </sheetData>
  <mergeCells count="13">
    <mergeCell ref="A22:A23"/>
    <mergeCell ref="E2:E3"/>
    <mergeCell ref="F2:I2"/>
    <mergeCell ref="J2:J3"/>
    <mergeCell ref="A18:A19"/>
    <mergeCell ref="A20:A21"/>
    <mergeCell ref="A2:A3"/>
    <mergeCell ref="B2:C2"/>
    <mergeCell ref="D2:D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5" t="s">
        <v>40</v>
      </c>
      <c r="C3" s="25" t="s">
        <v>26</v>
      </c>
      <c r="D3" s="32"/>
      <c r="E3" s="40"/>
      <c r="F3" s="25" t="s">
        <v>39</v>
      </c>
      <c r="G3" s="25" t="s">
        <v>38</v>
      </c>
      <c r="H3" s="25" t="s">
        <v>37</v>
      </c>
      <c r="I3" s="25" t="s">
        <v>5</v>
      </c>
      <c r="J3" s="27"/>
    </row>
    <row r="4" spans="1:10">
      <c r="A4" s="25" t="s">
        <v>1</v>
      </c>
      <c r="B4" s="21">
        <v>1</v>
      </c>
      <c r="C4" s="21">
        <v>0</v>
      </c>
      <c r="D4" s="21">
        <v>0</v>
      </c>
      <c r="E4" s="21">
        <v>0</v>
      </c>
      <c r="F4" s="21">
        <v>1</v>
      </c>
      <c r="G4" s="21">
        <v>0</v>
      </c>
      <c r="H4" s="21">
        <v>0</v>
      </c>
      <c r="I4" s="21">
        <v>0</v>
      </c>
      <c r="J4" s="21">
        <f>SUM(B4:I4)</f>
        <v>2</v>
      </c>
    </row>
    <row r="5" spans="1:10">
      <c r="A5" s="25" t="s">
        <v>0</v>
      </c>
      <c r="B5" s="20">
        <f>B4/2</f>
        <v>0.5</v>
      </c>
      <c r="C5" s="20">
        <f t="shared" ref="C5:I5" si="0">C4/2</f>
        <v>0</v>
      </c>
      <c r="D5" s="20">
        <f t="shared" si="0"/>
        <v>0</v>
      </c>
      <c r="E5" s="20">
        <f t="shared" si="0"/>
        <v>0</v>
      </c>
      <c r="F5" s="20">
        <f t="shared" si="0"/>
        <v>0.5</v>
      </c>
      <c r="G5" s="20">
        <f t="shared" si="0"/>
        <v>0</v>
      </c>
      <c r="H5" s="20">
        <f t="shared" si="0"/>
        <v>0</v>
      </c>
      <c r="I5" s="20">
        <f t="shared" si="0"/>
        <v>0</v>
      </c>
      <c r="J5" s="20">
        <f>SUM(B5:I5)</f>
        <v>1</v>
      </c>
    </row>
    <row r="6" spans="1:10">
      <c r="A6" s="25" t="s">
        <v>1</v>
      </c>
      <c r="B6" s="33">
        <f>SUM(B4:C4)</f>
        <v>1</v>
      </c>
      <c r="C6" s="34"/>
      <c r="D6" s="21">
        <f>D4</f>
        <v>0</v>
      </c>
      <c r="E6" s="21">
        <f>E4</f>
        <v>0</v>
      </c>
      <c r="F6" s="33">
        <f>SUM(F4:I4)</f>
        <v>1</v>
      </c>
      <c r="G6" s="35"/>
      <c r="H6" s="35"/>
      <c r="I6" s="34"/>
      <c r="J6" s="21">
        <f>SUM(B6:I6)</f>
        <v>2</v>
      </c>
    </row>
    <row r="7" spans="1:10">
      <c r="A7" s="25" t="s">
        <v>0</v>
      </c>
      <c r="B7" s="36">
        <f>B6/2</f>
        <v>0.5</v>
      </c>
      <c r="C7" s="37"/>
      <c r="D7" s="20">
        <f>D5</f>
        <v>0</v>
      </c>
      <c r="E7" s="20">
        <f>E5</f>
        <v>0</v>
      </c>
      <c r="F7" s="36">
        <f>F6/2</f>
        <v>0.5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5" t="s">
        <v>35</v>
      </c>
      <c r="D11" s="25" t="s">
        <v>34</v>
      </c>
      <c r="E11" s="25" t="s">
        <v>2</v>
      </c>
    </row>
    <row r="12" spans="1:10">
      <c r="A12" s="24" t="s">
        <v>1</v>
      </c>
      <c r="B12" s="4">
        <v>1</v>
      </c>
      <c r="C12" s="4">
        <v>0</v>
      </c>
      <c r="D12" s="4">
        <v>0</v>
      </c>
      <c r="E12" s="4">
        <f>SUM(B12:D12)</f>
        <v>1</v>
      </c>
    </row>
    <row r="13" spans="1:10">
      <c r="A13" s="24" t="s">
        <v>0</v>
      </c>
      <c r="B13" s="2">
        <f>B12/1</f>
        <v>1</v>
      </c>
      <c r="C13" s="2">
        <f t="shared" ref="C13:D13" si="1">C12/1</f>
        <v>0</v>
      </c>
      <c r="D13" s="2">
        <f t="shared" si="1"/>
        <v>0</v>
      </c>
      <c r="E13" s="2">
        <f>SUM(B13:D13)</f>
        <v>1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24"/>
      <c r="B17" s="25" t="s">
        <v>33</v>
      </c>
      <c r="C17" s="25" t="s">
        <v>32</v>
      </c>
      <c r="D17" s="25" t="s">
        <v>31</v>
      </c>
      <c r="E17" s="25" t="s">
        <v>30</v>
      </c>
      <c r="F17" s="25" t="s">
        <v>29</v>
      </c>
      <c r="G17" s="25" t="s">
        <v>28</v>
      </c>
      <c r="H17" s="25" t="s">
        <v>5</v>
      </c>
      <c r="I17" s="25" t="s">
        <v>2</v>
      </c>
    </row>
    <row r="18" spans="1:18">
      <c r="A18" s="28" t="s">
        <v>27</v>
      </c>
      <c r="B18" s="12">
        <v>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f>SUM(B18:H18)</f>
        <v>1</v>
      </c>
    </row>
    <row r="19" spans="1:18">
      <c r="A19" s="29"/>
      <c r="B19" s="11">
        <f>B18/1</f>
        <v>1</v>
      </c>
      <c r="C19" s="11">
        <f t="shared" ref="C19:H19" si="2">C18/1</f>
        <v>0</v>
      </c>
      <c r="D19" s="11">
        <f t="shared" si="2"/>
        <v>0</v>
      </c>
      <c r="E19" s="11">
        <f t="shared" si="2"/>
        <v>0</v>
      </c>
      <c r="F19" s="11">
        <f t="shared" si="2"/>
        <v>0</v>
      </c>
      <c r="G19" s="11">
        <f t="shared" si="2"/>
        <v>0</v>
      </c>
      <c r="H19" s="11">
        <f t="shared" si="2"/>
        <v>0</v>
      </c>
      <c r="I19" s="11">
        <f>SUM(B19:H19)</f>
        <v>1</v>
      </c>
    </row>
    <row r="20" spans="1:18">
      <c r="A20" s="28" t="s">
        <v>26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f>SUM(B20:H20)</f>
        <v>0</v>
      </c>
    </row>
    <row r="21" spans="1:18">
      <c r="A21" s="29"/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f>SUM(B21:H21)</f>
        <v>0</v>
      </c>
    </row>
    <row r="22" spans="1:18">
      <c r="A22" s="28" t="s">
        <v>2</v>
      </c>
      <c r="B22" s="12">
        <f t="shared" ref="B22:I22" si="3">SUM(B18+B20)</f>
        <v>1</v>
      </c>
      <c r="C22" s="12">
        <f t="shared" si="3"/>
        <v>0</v>
      </c>
      <c r="D22" s="12">
        <f t="shared" si="3"/>
        <v>0</v>
      </c>
      <c r="E22" s="12">
        <f t="shared" si="3"/>
        <v>0</v>
      </c>
      <c r="F22" s="12">
        <f t="shared" si="3"/>
        <v>0</v>
      </c>
      <c r="G22" s="12">
        <f t="shared" si="3"/>
        <v>0</v>
      </c>
      <c r="H22" s="12">
        <f t="shared" si="3"/>
        <v>0</v>
      </c>
      <c r="I22" s="12">
        <f t="shared" si="3"/>
        <v>1</v>
      </c>
    </row>
    <row r="23" spans="1:18">
      <c r="A23" s="29"/>
      <c r="B23" s="11">
        <f>B22/1</f>
        <v>1</v>
      </c>
      <c r="C23" s="11">
        <f t="shared" ref="C23:H23" si="4">C22/1</f>
        <v>0</v>
      </c>
      <c r="D23" s="11">
        <f t="shared" si="4"/>
        <v>0</v>
      </c>
      <c r="E23" s="11">
        <f t="shared" si="4"/>
        <v>0</v>
      </c>
      <c r="F23" s="11">
        <f t="shared" si="4"/>
        <v>0</v>
      </c>
      <c r="G23" s="11">
        <f t="shared" si="4"/>
        <v>0</v>
      </c>
      <c r="H23" s="11">
        <f t="shared" si="4"/>
        <v>0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24" t="s">
        <v>1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1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f>SUM(B28:Q28)</f>
        <v>1</v>
      </c>
    </row>
    <row r="29" spans="1:18">
      <c r="A29" s="24" t="s">
        <v>0</v>
      </c>
      <c r="B29" s="2">
        <f>B28/1</f>
        <v>0</v>
      </c>
      <c r="C29" s="2">
        <f t="shared" ref="C29:Q29" si="5">C28/1</f>
        <v>0</v>
      </c>
      <c r="D29" s="2">
        <f t="shared" si="5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5"/>
        <v>0</v>
      </c>
      <c r="J29" s="2">
        <f t="shared" si="5"/>
        <v>0</v>
      </c>
      <c r="K29" s="2">
        <f t="shared" si="5"/>
        <v>1</v>
      </c>
      <c r="L29" s="2">
        <f t="shared" si="5"/>
        <v>0</v>
      </c>
      <c r="M29" s="2">
        <f t="shared" si="5"/>
        <v>0</v>
      </c>
      <c r="N29" s="2">
        <f t="shared" si="5"/>
        <v>0</v>
      </c>
      <c r="O29" s="2">
        <f t="shared" si="5"/>
        <v>0</v>
      </c>
      <c r="P29" s="2">
        <f t="shared" si="5"/>
        <v>0</v>
      </c>
      <c r="Q29" s="2">
        <f t="shared" si="5"/>
        <v>0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5" t="s">
        <v>9</v>
      </c>
      <c r="C33" s="25" t="s">
        <v>8</v>
      </c>
      <c r="D33" s="25" t="s">
        <v>3</v>
      </c>
      <c r="E33" s="25" t="s">
        <v>7</v>
      </c>
      <c r="F33" s="25" t="s">
        <v>6</v>
      </c>
      <c r="G33" s="25" t="s">
        <v>2</v>
      </c>
    </row>
    <row r="34" spans="1:7">
      <c r="A34" s="24" t="s">
        <v>1</v>
      </c>
      <c r="B34" s="4">
        <v>0</v>
      </c>
      <c r="C34" s="4">
        <v>0</v>
      </c>
      <c r="D34" s="4">
        <v>1</v>
      </c>
      <c r="E34" s="4">
        <v>0</v>
      </c>
      <c r="F34" s="4">
        <v>0</v>
      </c>
      <c r="G34" s="4">
        <f>SUM(B34:F34)</f>
        <v>1</v>
      </c>
    </row>
    <row r="35" spans="1:7">
      <c r="A35" s="24" t="s">
        <v>0</v>
      </c>
      <c r="B35" s="2">
        <f>B34/1</f>
        <v>0</v>
      </c>
      <c r="C35" s="2">
        <f t="shared" ref="C35:F35" si="6">C34/1</f>
        <v>0</v>
      </c>
      <c r="D35" s="2">
        <f t="shared" si="6"/>
        <v>1</v>
      </c>
      <c r="E35" s="2">
        <f t="shared" si="6"/>
        <v>0</v>
      </c>
      <c r="F35" s="2">
        <f t="shared" si="6"/>
        <v>0</v>
      </c>
      <c r="G35" s="2">
        <f>SUM(B35:F35)</f>
        <v>1</v>
      </c>
    </row>
  </sheetData>
  <mergeCells count="13">
    <mergeCell ref="A22:A23"/>
    <mergeCell ref="E2:E3"/>
    <mergeCell ref="F2:I2"/>
    <mergeCell ref="J2:J3"/>
    <mergeCell ref="A18:A19"/>
    <mergeCell ref="A20:A21"/>
    <mergeCell ref="A2:A3"/>
    <mergeCell ref="B2:C2"/>
    <mergeCell ref="D2:D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5" t="s">
        <v>40</v>
      </c>
      <c r="C3" s="25" t="s">
        <v>26</v>
      </c>
      <c r="D3" s="32"/>
      <c r="E3" s="40"/>
      <c r="F3" s="25" t="s">
        <v>39</v>
      </c>
      <c r="G3" s="25" t="s">
        <v>38</v>
      </c>
      <c r="H3" s="25" t="s">
        <v>37</v>
      </c>
      <c r="I3" s="25" t="s">
        <v>5</v>
      </c>
      <c r="J3" s="27"/>
    </row>
    <row r="4" spans="1:10">
      <c r="A4" s="25" t="s">
        <v>1</v>
      </c>
      <c r="B4" s="21">
        <v>22</v>
      </c>
      <c r="C4" s="21">
        <v>1</v>
      </c>
      <c r="D4" s="21">
        <v>0</v>
      </c>
      <c r="E4" s="21">
        <v>0</v>
      </c>
      <c r="F4" s="21">
        <v>0</v>
      </c>
      <c r="G4" s="21">
        <v>1</v>
      </c>
      <c r="H4" s="21">
        <v>1</v>
      </c>
      <c r="I4" s="21">
        <v>0</v>
      </c>
      <c r="J4" s="21">
        <f>SUM(B4:I4)</f>
        <v>25</v>
      </c>
    </row>
    <row r="5" spans="1:10">
      <c r="A5" s="25" t="s">
        <v>0</v>
      </c>
      <c r="B5" s="20">
        <f>B4/25</f>
        <v>0.88</v>
      </c>
      <c r="C5" s="20">
        <f t="shared" ref="C5:I5" si="0">C4/25</f>
        <v>0.04</v>
      </c>
      <c r="D5" s="20">
        <f t="shared" si="0"/>
        <v>0</v>
      </c>
      <c r="E5" s="20">
        <f t="shared" si="0"/>
        <v>0</v>
      </c>
      <c r="F5" s="20">
        <f t="shared" si="0"/>
        <v>0</v>
      </c>
      <c r="G5" s="20">
        <f t="shared" si="0"/>
        <v>0.04</v>
      </c>
      <c r="H5" s="20">
        <f t="shared" si="0"/>
        <v>0.04</v>
      </c>
      <c r="I5" s="20">
        <f t="shared" si="0"/>
        <v>0</v>
      </c>
      <c r="J5" s="20">
        <f>SUM(B5:I5)</f>
        <v>1</v>
      </c>
    </row>
    <row r="6" spans="1:10">
      <c r="A6" s="25" t="s">
        <v>1</v>
      </c>
      <c r="B6" s="33">
        <f>SUM(B4:C4)</f>
        <v>23</v>
      </c>
      <c r="C6" s="34"/>
      <c r="D6" s="21">
        <f>D4</f>
        <v>0</v>
      </c>
      <c r="E6" s="21">
        <f>E4</f>
        <v>0</v>
      </c>
      <c r="F6" s="33">
        <f>SUM(F4:I4)</f>
        <v>2</v>
      </c>
      <c r="G6" s="35"/>
      <c r="H6" s="35"/>
      <c r="I6" s="34"/>
      <c r="J6" s="21">
        <f>SUM(B6:I6)</f>
        <v>25</v>
      </c>
    </row>
    <row r="7" spans="1:10">
      <c r="A7" s="25" t="s">
        <v>0</v>
      </c>
      <c r="B7" s="36">
        <f>B6/25</f>
        <v>0.92</v>
      </c>
      <c r="C7" s="37"/>
      <c r="D7" s="20">
        <f>D5</f>
        <v>0</v>
      </c>
      <c r="E7" s="20">
        <f>E5</f>
        <v>0</v>
      </c>
      <c r="F7" s="36">
        <f>F6/25</f>
        <v>0.08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5" t="s">
        <v>35</v>
      </c>
      <c r="D11" s="25" t="s">
        <v>34</v>
      </c>
      <c r="E11" s="25" t="s">
        <v>2</v>
      </c>
    </row>
    <row r="12" spans="1:10">
      <c r="A12" s="24" t="s">
        <v>1</v>
      </c>
      <c r="B12" s="4">
        <v>0</v>
      </c>
      <c r="C12" s="4">
        <v>0</v>
      </c>
      <c r="D12" s="4">
        <v>0</v>
      </c>
      <c r="E12" s="4">
        <f>SUM(B12:D12)</f>
        <v>0</v>
      </c>
    </row>
    <row r="13" spans="1:10">
      <c r="A13" s="24" t="s">
        <v>0</v>
      </c>
      <c r="B13" s="2">
        <v>0</v>
      </c>
      <c r="C13" s="2">
        <v>0</v>
      </c>
      <c r="D13" s="2">
        <v>0</v>
      </c>
      <c r="E13" s="2">
        <f>SUM(B13:D13)</f>
        <v>0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24"/>
      <c r="B17" s="25" t="s">
        <v>33</v>
      </c>
      <c r="C17" s="25" t="s">
        <v>32</v>
      </c>
      <c r="D17" s="25" t="s">
        <v>31</v>
      </c>
      <c r="E17" s="25" t="s">
        <v>30</v>
      </c>
      <c r="F17" s="25" t="s">
        <v>29</v>
      </c>
      <c r="G17" s="25" t="s">
        <v>28</v>
      </c>
      <c r="H17" s="25" t="s">
        <v>5</v>
      </c>
      <c r="I17" s="25" t="s">
        <v>2</v>
      </c>
    </row>
    <row r="18" spans="1:18">
      <c r="A18" s="28" t="s">
        <v>27</v>
      </c>
      <c r="B18" s="12">
        <v>21</v>
      </c>
      <c r="C18" s="12">
        <v>0</v>
      </c>
      <c r="D18" s="12">
        <v>0</v>
      </c>
      <c r="E18" s="12">
        <v>0</v>
      </c>
      <c r="F18" s="12">
        <v>0</v>
      </c>
      <c r="G18" s="12">
        <v>1</v>
      </c>
      <c r="H18" s="12">
        <v>0</v>
      </c>
      <c r="I18" s="12">
        <f>SUM(B18:H18)</f>
        <v>22</v>
      </c>
    </row>
    <row r="19" spans="1:18">
      <c r="A19" s="29"/>
      <c r="B19" s="11">
        <f>B18/22</f>
        <v>0.95454545454545459</v>
      </c>
      <c r="C19" s="11">
        <f t="shared" ref="C19:H19" si="1">C18/22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4.5454545454545456E-2</v>
      </c>
      <c r="H19" s="11">
        <f t="shared" si="1"/>
        <v>0</v>
      </c>
      <c r="I19" s="11">
        <f>SUM(B19:H19)</f>
        <v>1</v>
      </c>
    </row>
    <row r="20" spans="1:18">
      <c r="A20" s="28" t="s">
        <v>26</v>
      </c>
      <c r="B20" s="12">
        <v>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f>SUM(B20:H20)</f>
        <v>1</v>
      </c>
    </row>
    <row r="21" spans="1:18">
      <c r="A21" s="29"/>
      <c r="B21" s="11">
        <f>B20/1</f>
        <v>1</v>
      </c>
      <c r="C21" s="11">
        <f t="shared" ref="C21:H21" si="2">C20/1</f>
        <v>0</v>
      </c>
      <c r="D21" s="11">
        <f t="shared" si="2"/>
        <v>0</v>
      </c>
      <c r="E21" s="11">
        <f t="shared" si="2"/>
        <v>0</v>
      </c>
      <c r="F21" s="11">
        <f t="shared" si="2"/>
        <v>0</v>
      </c>
      <c r="G21" s="11">
        <f t="shared" si="2"/>
        <v>0</v>
      </c>
      <c r="H21" s="11">
        <f t="shared" si="2"/>
        <v>0</v>
      </c>
      <c r="I21" s="11">
        <f>SUM(B21:H21)</f>
        <v>1</v>
      </c>
    </row>
    <row r="22" spans="1:18">
      <c r="A22" s="28" t="s">
        <v>2</v>
      </c>
      <c r="B22" s="12">
        <f t="shared" ref="B22:I22" si="3">SUM(B18+B20)</f>
        <v>22</v>
      </c>
      <c r="C22" s="12">
        <f t="shared" si="3"/>
        <v>0</v>
      </c>
      <c r="D22" s="12">
        <f t="shared" si="3"/>
        <v>0</v>
      </c>
      <c r="E22" s="12">
        <f t="shared" si="3"/>
        <v>0</v>
      </c>
      <c r="F22" s="12">
        <f t="shared" si="3"/>
        <v>0</v>
      </c>
      <c r="G22" s="12">
        <f t="shared" si="3"/>
        <v>1</v>
      </c>
      <c r="H22" s="12">
        <f t="shared" si="3"/>
        <v>0</v>
      </c>
      <c r="I22" s="12">
        <f t="shared" si="3"/>
        <v>23</v>
      </c>
    </row>
    <row r="23" spans="1:18">
      <c r="A23" s="29"/>
      <c r="B23" s="11">
        <f>B22/23</f>
        <v>0.95652173913043481</v>
      </c>
      <c r="C23" s="11">
        <f t="shared" ref="C23:H23" si="4">C22/23</f>
        <v>0</v>
      </c>
      <c r="D23" s="11">
        <f t="shared" si="4"/>
        <v>0</v>
      </c>
      <c r="E23" s="11">
        <f t="shared" si="4"/>
        <v>0</v>
      </c>
      <c r="F23" s="11">
        <f t="shared" si="4"/>
        <v>0</v>
      </c>
      <c r="G23" s="11">
        <f t="shared" si="4"/>
        <v>4.3478260869565216E-2</v>
      </c>
      <c r="H23" s="11">
        <f t="shared" si="4"/>
        <v>0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24" t="s">
        <v>1</v>
      </c>
      <c r="B28" s="4">
        <v>0</v>
      </c>
      <c r="C28" s="4">
        <v>0</v>
      </c>
      <c r="D28" s="4">
        <v>1</v>
      </c>
      <c r="E28" s="4">
        <v>0</v>
      </c>
      <c r="F28" s="4">
        <v>0</v>
      </c>
      <c r="G28" s="4">
        <v>0</v>
      </c>
      <c r="H28" s="4">
        <v>1</v>
      </c>
      <c r="I28" s="4">
        <v>0</v>
      </c>
      <c r="J28" s="4">
        <v>0</v>
      </c>
      <c r="K28" s="4">
        <v>0</v>
      </c>
      <c r="L28" s="4">
        <v>1</v>
      </c>
      <c r="M28" s="4">
        <v>0</v>
      </c>
      <c r="N28" s="4">
        <v>1</v>
      </c>
      <c r="O28" s="4">
        <v>0</v>
      </c>
      <c r="P28" s="4">
        <v>19</v>
      </c>
      <c r="Q28" s="4">
        <v>0</v>
      </c>
      <c r="R28" s="4">
        <f>SUM(B28:Q28)</f>
        <v>23</v>
      </c>
    </row>
    <row r="29" spans="1:18">
      <c r="A29" s="24" t="s">
        <v>0</v>
      </c>
      <c r="B29" s="2">
        <f>B28/23</f>
        <v>0</v>
      </c>
      <c r="C29" s="2">
        <f t="shared" ref="C29:Q29" si="5">C28/23</f>
        <v>0</v>
      </c>
      <c r="D29" s="2">
        <f t="shared" si="5"/>
        <v>4.3478260869565216E-2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4.3478260869565216E-2</v>
      </c>
      <c r="I29" s="2">
        <f t="shared" si="5"/>
        <v>0</v>
      </c>
      <c r="J29" s="2">
        <f t="shared" si="5"/>
        <v>0</v>
      </c>
      <c r="K29" s="2">
        <f t="shared" si="5"/>
        <v>0</v>
      </c>
      <c r="L29" s="2">
        <f t="shared" si="5"/>
        <v>4.3478260869565216E-2</v>
      </c>
      <c r="M29" s="2">
        <f t="shared" si="5"/>
        <v>0</v>
      </c>
      <c r="N29" s="2">
        <f t="shared" si="5"/>
        <v>4.3478260869565216E-2</v>
      </c>
      <c r="O29" s="2">
        <f t="shared" si="5"/>
        <v>0</v>
      </c>
      <c r="P29" s="2">
        <f t="shared" si="5"/>
        <v>0.82608695652173914</v>
      </c>
      <c r="Q29" s="2">
        <f t="shared" si="5"/>
        <v>0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5" t="s">
        <v>9</v>
      </c>
      <c r="C33" s="25" t="s">
        <v>8</v>
      </c>
      <c r="D33" s="25" t="s">
        <v>3</v>
      </c>
      <c r="E33" s="25" t="s">
        <v>7</v>
      </c>
      <c r="F33" s="25" t="s">
        <v>6</v>
      </c>
      <c r="G33" s="25" t="s">
        <v>2</v>
      </c>
    </row>
    <row r="34" spans="1:7">
      <c r="A34" s="24" t="s">
        <v>1</v>
      </c>
      <c r="B34" s="4">
        <v>0</v>
      </c>
      <c r="C34" s="4">
        <v>19</v>
      </c>
      <c r="D34" s="4">
        <v>4</v>
      </c>
      <c r="E34" s="4">
        <v>0</v>
      </c>
      <c r="F34" s="4">
        <v>0</v>
      </c>
      <c r="G34" s="4">
        <f>SUM(B34:F34)</f>
        <v>23</v>
      </c>
    </row>
    <row r="35" spans="1:7">
      <c r="A35" s="24" t="s">
        <v>0</v>
      </c>
      <c r="B35" s="2">
        <f>B34/23</f>
        <v>0</v>
      </c>
      <c r="C35" s="2">
        <f t="shared" ref="C35:F35" si="6">C34/23</f>
        <v>0.82608695652173914</v>
      </c>
      <c r="D35" s="2">
        <f t="shared" si="6"/>
        <v>0.17391304347826086</v>
      </c>
      <c r="E35" s="2">
        <f t="shared" si="6"/>
        <v>0</v>
      </c>
      <c r="F35" s="2">
        <f t="shared" si="6"/>
        <v>0</v>
      </c>
      <c r="G35" s="2">
        <f>SUM(B35:F35)</f>
        <v>1</v>
      </c>
    </row>
  </sheetData>
  <mergeCells count="13">
    <mergeCell ref="A22:A23"/>
    <mergeCell ref="E2:E3"/>
    <mergeCell ref="F2:I2"/>
    <mergeCell ref="J2:J3"/>
    <mergeCell ref="A18:A19"/>
    <mergeCell ref="A20:A21"/>
    <mergeCell ref="A2:A3"/>
    <mergeCell ref="B2:C2"/>
    <mergeCell ref="D2:D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5" t="s">
        <v>40</v>
      </c>
      <c r="C3" s="25" t="s">
        <v>26</v>
      </c>
      <c r="D3" s="32"/>
      <c r="E3" s="40"/>
      <c r="F3" s="25" t="s">
        <v>39</v>
      </c>
      <c r="G3" s="25" t="s">
        <v>38</v>
      </c>
      <c r="H3" s="25" t="s">
        <v>37</v>
      </c>
      <c r="I3" s="25" t="s">
        <v>5</v>
      </c>
      <c r="J3" s="27"/>
    </row>
    <row r="4" spans="1:10">
      <c r="A4" s="25" t="s">
        <v>1</v>
      </c>
      <c r="B4" s="21">
        <v>100</v>
      </c>
      <c r="C4" s="21">
        <v>11</v>
      </c>
      <c r="D4" s="21">
        <v>1</v>
      </c>
      <c r="E4" s="21">
        <v>1</v>
      </c>
      <c r="F4" s="21">
        <v>0</v>
      </c>
      <c r="G4" s="21">
        <v>2</v>
      </c>
      <c r="H4" s="21">
        <v>2</v>
      </c>
      <c r="I4" s="21">
        <v>2</v>
      </c>
      <c r="J4" s="21">
        <f>SUM(B4:I4)</f>
        <v>119</v>
      </c>
    </row>
    <row r="5" spans="1:10">
      <c r="A5" s="25" t="s">
        <v>0</v>
      </c>
      <c r="B5" s="20">
        <f>B4/119</f>
        <v>0.84033613445378152</v>
      </c>
      <c r="C5" s="20">
        <f t="shared" ref="C5:I5" si="0">C4/119</f>
        <v>9.2436974789915971E-2</v>
      </c>
      <c r="D5" s="20">
        <f t="shared" si="0"/>
        <v>8.4033613445378148E-3</v>
      </c>
      <c r="E5" s="20">
        <f t="shared" si="0"/>
        <v>8.4033613445378148E-3</v>
      </c>
      <c r="F5" s="20">
        <f t="shared" si="0"/>
        <v>0</v>
      </c>
      <c r="G5" s="20">
        <f t="shared" si="0"/>
        <v>1.680672268907563E-2</v>
      </c>
      <c r="H5" s="20">
        <f t="shared" si="0"/>
        <v>1.680672268907563E-2</v>
      </c>
      <c r="I5" s="20">
        <f t="shared" si="0"/>
        <v>1.680672268907563E-2</v>
      </c>
      <c r="J5" s="20">
        <f>SUM(B5:I5)</f>
        <v>1</v>
      </c>
    </row>
    <row r="6" spans="1:10">
      <c r="A6" s="25" t="s">
        <v>1</v>
      </c>
      <c r="B6" s="33">
        <f>SUM(B4:C4)</f>
        <v>111</v>
      </c>
      <c r="C6" s="34"/>
      <c r="D6" s="21">
        <f>D4</f>
        <v>1</v>
      </c>
      <c r="E6" s="21">
        <f>E4</f>
        <v>1</v>
      </c>
      <c r="F6" s="33">
        <f>SUM(F4:I4)</f>
        <v>6</v>
      </c>
      <c r="G6" s="35"/>
      <c r="H6" s="35"/>
      <c r="I6" s="34"/>
      <c r="J6" s="21">
        <f>SUM(B6:I6)</f>
        <v>119</v>
      </c>
    </row>
    <row r="7" spans="1:10">
      <c r="A7" s="25" t="s">
        <v>0</v>
      </c>
      <c r="B7" s="36">
        <f>B6/119</f>
        <v>0.9327731092436975</v>
      </c>
      <c r="C7" s="37"/>
      <c r="D7" s="20">
        <f>D5</f>
        <v>8.4033613445378148E-3</v>
      </c>
      <c r="E7" s="20">
        <f>E5</f>
        <v>8.4033613445378148E-3</v>
      </c>
      <c r="F7" s="36">
        <f>F6/119</f>
        <v>5.0420168067226892E-2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5" t="s">
        <v>35</v>
      </c>
      <c r="D11" s="25" t="s">
        <v>34</v>
      </c>
      <c r="E11" s="25" t="s">
        <v>2</v>
      </c>
    </row>
    <row r="12" spans="1:10">
      <c r="A12" s="24" t="s">
        <v>1</v>
      </c>
      <c r="B12" s="4">
        <v>0</v>
      </c>
      <c r="C12" s="4">
        <v>0</v>
      </c>
      <c r="D12" s="4">
        <v>0</v>
      </c>
      <c r="E12" s="4">
        <f>SUM(B12:D12)</f>
        <v>0</v>
      </c>
    </row>
    <row r="13" spans="1:10">
      <c r="A13" s="24" t="s">
        <v>0</v>
      </c>
      <c r="B13" s="2">
        <v>0</v>
      </c>
      <c r="C13" s="2">
        <v>0</v>
      </c>
      <c r="D13" s="2">
        <v>0</v>
      </c>
      <c r="E13" s="2">
        <f>SUM(B13:D13)</f>
        <v>0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24"/>
      <c r="B17" s="25" t="s">
        <v>33</v>
      </c>
      <c r="C17" s="25" t="s">
        <v>32</v>
      </c>
      <c r="D17" s="25" t="s">
        <v>31</v>
      </c>
      <c r="E17" s="25" t="s">
        <v>30</v>
      </c>
      <c r="F17" s="25" t="s">
        <v>29</v>
      </c>
      <c r="G17" s="25" t="s">
        <v>28</v>
      </c>
      <c r="H17" s="25" t="s">
        <v>5</v>
      </c>
      <c r="I17" s="25" t="s">
        <v>2</v>
      </c>
    </row>
    <row r="18" spans="1:18">
      <c r="A18" s="28" t="s">
        <v>27</v>
      </c>
      <c r="B18" s="12">
        <v>84</v>
      </c>
      <c r="C18" s="12">
        <v>2</v>
      </c>
      <c r="D18" s="12">
        <v>1</v>
      </c>
      <c r="E18" s="12">
        <v>0</v>
      </c>
      <c r="F18" s="12">
        <v>4</v>
      </c>
      <c r="G18" s="12">
        <v>3</v>
      </c>
      <c r="H18" s="12">
        <v>6</v>
      </c>
      <c r="I18" s="12">
        <f>SUM(B18:H18)</f>
        <v>100</v>
      </c>
    </row>
    <row r="19" spans="1:18">
      <c r="A19" s="29"/>
      <c r="B19" s="11">
        <f>B18/100</f>
        <v>0.84</v>
      </c>
      <c r="C19" s="11">
        <f t="shared" ref="C19:H19" si="1">C18/100</f>
        <v>0.02</v>
      </c>
      <c r="D19" s="11">
        <f t="shared" si="1"/>
        <v>0.01</v>
      </c>
      <c r="E19" s="11">
        <f t="shared" si="1"/>
        <v>0</v>
      </c>
      <c r="F19" s="11">
        <f t="shared" si="1"/>
        <v>0.04</v>
      </c>
      <c r="G19" s="11">
        <f t="shared" si="1"/>
        <v>0.03</v>
      </c>
      <c r="H19" s="11">
        <f t="shared" si="1"/>
        <v>0.06</v>
      </c>
      <c r="I19" s="11">
        <f>SUM(B19:H19)</f>
        <v>1</v>
      </c>
    </row>
    <row r="20" spans="1:18">
      <c r="A20" s="28" t="s">
        <v>26</v>
      </c>
      <c r="B20" s="12">
        <v>9</v>
      </c>
      <c r="C20" s="12">
        <v>0</v>
      </c>
      <c r="D20" s="12">
        <v>0</v>
      </c>
      <c r="E20" s="12">
        <v>0</v>
      </c>
      <c r="F20" s="12">
        <v>0</v>
      </c>
      <c r="G20" s="12">
        <v>1</v>
      </c>
      <c r="H20" s="12">
        <v>1</v>
      </c>
      <c r="I20" s="12">
        <f>SUM(B20:H20)</f>
        <v>11</v>
      </c>
    </row>
    <row r="21" spans="1:18">
      <c r="A21" s="29"/>
      <c r="B21" s="11">
        <f>B20/11</f>
        <v>0.81818181818181823</v>
      </c>
      <c r="C21" s="11">
        <f t="shared" ref="C21:H21" si="2">C20/11</f>
        <v>0</v>
      </c>
      <c r="D21" s="11">
        <f t="shared" si="2"/>
        <v>0</v>
      </c>
      <c r="E21" s="11">
        <f t="shared" si="2"/>
        <v>0</v>
      </c>
      <c r="F21" s="11">
        <f t="shared" si="2"/>
        <v>0</v>
      </c>
      <c r="G21" s="11">
        <f t="shared" si="2"/>
        <v>9.0909090909090912E-2</v>
      </c>
      <c r="H21" s="11">
        <f t="shared" si="2"/>
        <v>9.0909090909090912E-2</v>
      </c>
      <c r="I21" s="11">
        <f>SUM(B21:H21)</f>
        <v>1</v>
      </c>
    </row>
    <row r="22" spans="1:18">
      <c r="A22" s="28" t="s">
        <v>2</v>
      </c>
      <c r="B22" s="12">
        <f t="shared" ref="B22:I22" si="3">SUM(B18+B20)</f>
        <v>93</v>
      </c>
      <c r="C22" s="12">
        <f t="shared" si="3"/>
        <v>2</v>
      </c>
      <c r="D22" s="12">
        <f t="shared" si="3"/>
        <v>1</v>
      </c>
      <c r="E22" s="12">
        <f t="shared" si="3"/>
        <v>0</v>
      </c>
      <c r="F22" s="12">
        <f t="shared" si="3"/>
        <v>4</v>
      </c>
      <c r="G22" s="12">
        <f t="shared" si="3"/>
        <v>4</v>
      </c>
      <c r="H22" s="12">
        <f t="shared" si="3"/>
        <v>7</v>
      </c>
      <c r="I22" s="12">
        <f t="shared" si="3"/>
        <v>111</v>
      </c>
    </row>
    <row r="23" spans="1:18">
      <c r="A23" s="29"/>
      <c r="B23" s="11">
        <f>B22/111</f>
        <v>0.83783783783783783</v>
      </c>
      <c r="C23" s="11">
        <f t="shared" ref="C23:H23" si="4">C22/111</f>
        <v>1.8018018018018018E-2</v>
      </c>
      <c r="D23" s="11">
        <f t="shared" si="4"/>
        <v>9.0090090090090089E-3</v>
      </c>
      <c r="E23" s="11">
        <f t="shared" si="4"/>
        <v>0</v>
      </c>
      <c r="F23" s="11">
        <f t="shared" si="4"/>
        <v>3.6036036036036036E-2</v>
      </c>
      <c r="G23" s="11">
        <f t="shared" si="4"/>
        <v>3.6036036036036036E-2</v>
      </c>
      <c r="H23" s="11">
        <f t="shared" si="4"/>
        <v>6.3063063063063057E-2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24" t="s">
        <v>1</v>
      </c>
      <c r="B28" s="4">
        <v>3</v>
      </c>
      <c r="C28" s="4">
        <v>6</v>
      </c>
      <c r="D28" s="4">
        <v>2</v>
      </c>
      <c r="E28" s="4">
        <v>2</v>
      </c>
      <c r="F28" s="4">
        <v>2</v>
      </c>
      <c r="G28" s="4">
        <v>2</v>
      </c>
      <c r="H28" s="4">
        <v>0</v>
      </c>
      <c r="I28" s="4">
        <v>1</v>
      </c>
      <c r="J28" s="4">
        <v>4</v>
      </c>
      <c r="K28" s="4">
        <v>1</v>
      </c>
      <c r="L28" s="4">
        <v>14</v>
      </c>
      <c r="M28" s="4">
        <v>1</v>
      </c>
      <c r="N28" s="4">
        <v>1</v>
      </c>
      <c r="O28" s="4">
        <v>3</v>
      </c>
      <c r="P28" s="4">
        <v>69</v>
      </c>
      <c r="Q28" s="4">
        <v>0</v>
      </c>
      <c r="R28" s="4">
        <f>SUM(B28:Q28)</f>
        <v>111</v>
      </c>
    </row>
    <row r="29" spans="1:18">
      <c r="A29" s="24" t="s">
        <v>0</v>
      </c>
      <c r="B29" s="2">
        <f>B28/111</f>
        <v>2.7027027027027029E-2</v>
      </c>
      <c r="C29" s="2">
        <f t="shared" ref="C29:Q29" si="5">C28/111</f>
        <v>5.4054054054054057E-2</v>
      </c>
      <c r="D29" s="2">
        <f t="shared" si="5"/>
        <v>1.8018018018018018E-2</v>
      </c>
      <c r="E29" s="2">
        <f t="shared" si="5"/>
        <v>1.8018018018018018E-2</v>
      </c>
      <c r="F29" s="2">
        <f t="shared" si="5"/>
        <v>1.8018018018018018E-2</v>
      </c>
      <c r="G29" s="2">
        <f t="shared" si="5"/>
        <v>1.8018018018018018E-2</v>
      </c>
      <c r="H29" s="2">
        <f t="shared" si="5"/>
        <v>0</v>
      </c>
      <c r="I29" s="2">
        <f t="shared" si="5"/>
        <v>9.0090090090090089E-3</v>
      </c>
      <c r="J29" s="2">
        <f t="shared" si="5"/>
        <v>3.6036036036036036E-2</v>
      </c>
      <c r="K29" s="2">
        <f t="shared" si="5"/>
        <v>9.0090090090090089E-3</v>
      </c>
      <c r="L29" s="2">
        <f t="shared" si="5"/>
        <v>0.12612612612612611</v>
      </c>
      <c r="M29" s="2">
        <f t="shared" si="5"/>
        <v>9.0090090090090089E-3</v>
      </c>
      <c r="N29" s="2">
        <f t="shared" si="5"/>
        <v>9.0090090090090089E-3</v>
      </c>
      <c r="O29" s="2">
        <f t="shared" si="5"/>
        <v>2.7027027027027029E-2</v>
      </c>
      <c r="P29" s="2">
        <f t="shared" si="5"/>
        <v>0.6216216216216216</v>
      </c>
      <c r="Q29" s="2">
        <f t="shared" si="5"/>
        <v>0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5" t="s">
        <v>9</v>
      </c>
      <c r="C33" s="25" t="s">
        <v>8</v>
      </c>
      <c r="D33" s="25" t="s">
        <v>3</v>
      </c>
      <c r="E33" s="25" t="s">
        <v>7</v>
      </c>
      <c r="F33" s="25" t="s">
        <v>6</v>
      </c>
      <c r="G33" s="25" t="s">
        <v>2</v>
      </c>
    </row>
    <row r="34" spans="1:7">
      <c r="A34" s="24" t="s">
        <v>1</v>
      </c>
      <c r="B34" s="4">
        <v>24</v>
      </c>
      <c r="C34" s="4">
        <v>37</v>
      </c>
      <c r="D34" s="4">
        <v>49</v>
      </c>
      <c r="E34" s="4">
        <v>1</v>
      </c>
      <c r="F34" s="4">
        <v>0</v>
      </c>
      <c r="G34" s="4">
        <f>SUM(B34:F34)</f>
        <v>111</v>
      </c>
    </row>
    <row r="35" spans="1:7">
      <c r="A35" s="24" t="s">
        <v>0</v>
      </c>
      <c r="B35" s="2">
        <f>B34/111</f>
        <v>0.21621621621621623</v>
      </c>
      <c r="C35" s="2">
        <f t="shared" ref="C35:F35" si="6">C34/111</f>
        <v>0.33333333333333331</v>
      </c>
      <c r="D35" s="2">
        <f t="shared" si="6"/>
        <v>0.44144144144144143</v>
      </c>
      <c r="E35" s="2">
        <f t="shared" si="6"/>
        <v>9.0090090090090089E-3</v>
      </c>
      <c r="F35" s="2">
        <f t="shared" si="6"/>
        <v>0</v>
      </c>
      <c r="G35" s="2">
        <f>SUM(B35:F35)</f>
        <v>0.99999999999999989</v>
      </c>
    </row>
  </sheetData>
  <mergeCells count="13">
    <mergeCell ref="A22:A23"/>
    <mergeCell ref="E2:E3"/>
    <mergeCell ref="F2:I2"/>
    <mergeCell ref="J2:J3"/>
    <mergeCell ref="A18:A19"/>
    <mergeCell ref="A20:A21"/>
    <mergeCell ref="A2:A3"/>
    <mergeCell ref="B2:C2"/>
    <mergeCell ref="D2:D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5" t="s">
        <v>40</v>
      </c>
      <c r="C3" s="25" t="s">
        <v>26</v>
      </c>
      <c r="D3" s="32"/>
      <c r="E3" s="40"/>
      <c r="F3" s="25" t="s">
        <v>39</v>
      </c>
      <c r="G3" s="25" t="s">
        <v>38</v>
      </c>
      <c r="H3" s="25" t="s">
        <v>37</v>
      </c>
      <c r="I3" s="25" t="s">
        <v>5</v>
      </c>
      <c r="J3" s="27"/>
    </row>
    <row r="4" spans="1:10">
      <c r="A4" s="25" t="s">
        <v>1</v>
      </c>
      <c r="B4" s="21">
        <v>19</v>
      </c>
      <c r="C4" s="21">
        <v>1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f>SUM(B4:I4)</f>
        <v>20</v>
      </c>
    </row>
    <row r="5" spans="1:10">
      <c r="A5" s="25" t="s">
        <v>0</v>
      </c>
      <c r="B5" s="20">
        <f>B4/20</f>
        <v>0.95</v>
      </c>
      <c r="C5" s="20">
        <f t="shared" ref="C5:I5" si="0">C4/20</f>
        <v>0.05</v>
      </c>
      <c r="D5" s="20">
        <f t="shared" si="0"/>
        <v>0</v>
      </c>
      <c r="E5" s="20">
        <f t="shared" si="0"/>
        <v>0</v>
      </c>
      <c r="F5" s="20">
        <f t="shared" si="0"/>
        <v>0</v>
      </c>
      <c r="G5" s="20">
        <f t="shared" si="0"/>
        <v>0</v>
      </c>
      <c r="H5" s="20">
        <f t="shared" si="0"/>
        <v>0</v>
      </c>
      <c r="I5" s="20">
        <f t="shared" si="0"/>
        <v>0</v>
      </c>
      <c r="J5" s="20">
        <f>SUM(B5:I5)</f>
        <v>1</v>
      </c>
    </row>
    <row r="6" spans="1:10">
      <c r="A6" s="25" t="s">
        <v>1</v>
      </c>
      <c r="B6" s="33">
        <f>SUM(B4:C4)</f>
        <v>20</v>
      </c>
      <c r="C6" s="34"/>
      <c r="D6" s="21">
        <f>D4</f>
        <v>0</v>
      </c>
      <c r="E6" s="21">
        <f>E4</f>
        <v>0</v>
      </c>
      <c r="F6" s="33">
        <f>SUM(F4:I4)</f>
        <v>0</v>
      </c>
      <c r="G6" s="35"/>
      <c r="H6" s="35"/>
      <c r="I6" s="34"/>
      <c r="J6" s="21">
        <f>SUM(B6:I6)</f>
        <v>20</v>
      </c>
    </row>
    <row r="7" spans="1:10">
      <c r="A7" s="25" t="s">
        <v>0</v>
      </c>
      <c r="B7" s="36">
        <f>B6/20</f>
        <v>1</v>
      </c>
      <c r="C7" s="37"/>
      <c r="D7" s="20">
        <f>D5</f>
        <v>0</v>
      </c>
      <c r="E7" s="20">
        <f>E5</f>
        <v>0</v>
      </c>
      <c r="F7" s="36">
        <f>F6/20</f>
        <v>0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5" t="s">
        <v>35</v>
      </c>
      <c r="D11" s="25" t="s">
        <v>34</v>
      </c>
      <c r="E11" s="25" t="s">
        <v>2</v>
      </c>
    </row>
    <row r="12" spans="1:10">
      <c r="A12" s="24" t="s">
        <v>1</v>
      </c>
      <c r="B12" s="4">
        <v>0</v>
      </c>
      <c r="C12" s="4">
        <v>0</v>
      </c>
      <c r="D12" s="4">
        <v>0</v>
      </c>
      <c r="E12" s="4">
        <f>SUM(B12:D12)</f>
        <v>0</v>
      </c>
    </row>
    <row r="13" spans="1:10">
      <c r="A13" s="24" t="s">
        <v>0</v>
      </c>
      <c r="B13" s="2">
        <v>0</v>
      </c>
      <c r="C13" s="2">
        <v>0</v>
      </c>
      <c r="D13" s="2">
        <v>0</v>
      </c>
      <c r="E13" s="2">
        <f>SUM(B13:D13)</f>
        <v>0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24"/>
      <c r="B17" s="25" t="s">
        <v>33</v>
      </c>
      <c r="C17" s="25" t="s">
        <v>32</v>
      </c>
      <c r="D17" s="25" t="s">
        <v>31</v>
      </c>
      <c r="E17" s="25" t="s">
        <v>30</v>
      </c>
      <c r="F17" s="25" t="s">
        <v>29</v>
      </c>
      <c r="G17" s="25" t="s">
        <v>28</v>
      </c>
      <c r="H17" s="25" t="s">
        <v>5</v>
      </c>
      <c r="I17" s="25" t="s">
        <v>2</v>
      </c>
    </row>
    <row r="18" spans="1:18">
      <c r="A18" s="28" t="s">
        <v>27</v>
      </c>
      <c r="B18" s="12">
        <v>16</v>
      </c>
      <c r="C18" s="12">
        <v>1</v>
      </c>
      <c r="D18" s="12">
        <v>0</v>
      </c>
      <c r="E18" s="12">
        <v>0</v>
      </c>
      <c r="F18" s="12">
        <v>1</v>
      </c>
      <c r="G18" s="12">
        <v>1</v>
      </c>
      <c r="H18" s="12">
        <v>0</v>
      </c>
      <c r="I18" s="12">
        <f>SUM(B18:H18)</f>
        <v>19</v>
      </c>
    </row>
    <row r="19" spans="1:18">
      <c r="A19" s="29"/>
      <c r="B19" s="11">
        <f>B18/19</f>
        <v>0.84210526315789469</v>
      </c>
      <c r="C19" s="11">
        <f t="shared" ref="C19:H19" si="1">C18/19</f>
        <v>5.2631578947368418E-2</v>
      </c>
      <c r="D19" s="11">
        <f t="shared" si="1"/>
        <v>0</v>
      </c>
      <c r="E19" s="11">
        <f t="shared" si="1"/>
        <v>0</v>
      </c>
      <c r="F19" s="11">
        <f t="shared" si="1"/>
        <v>5.2631578947368418E-2</v>
      </c>
      <c r="G19" s="11">
        <f t="shared" si="1"/>
        <v>5.2631578947368418E-2</v>
      </c>
      <c r="H19" s="11">
        <f t="shared" si="1"/>
        <v>0</v>
      </c>
      <c r="I19" s="11">
        <f>SUM(B19:H19)</f>
        <v>0.99999999999999978</v>
      </c>
    </row>
    <row r="20" spans="1:18">
      <c r="A20" s="28" t="s">
        <v>26</v>
      </c>
      <c r="B20" s="12">
        <v>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f>SUM(B20:H20)</f>
        <v>1</v>
      </c>
    </row>
    <row r="21" spans="1:18">
      <c r="A21" s="29"/>
      <c r="B21" s="11">
        <f>B20/1</f>
        <v>1</v>
      </c>
      <c r="C21" s="11">
        <f t="shared" ref="C21:H21" si="2">C20/1</f>
        <v>0</v>
      </c>
      <c r="D21" s="11">
        <f t="shared" si="2"/>
        <v>0</v>
      </c>
      <c r="E21" s="11">
        <f t="shared" si="2"/>
        <v>0</v>
      </c>
      <c r="F21" s="11">
        <f t="shared" si="2"/>
        <v>0</v>
      </c>
      <c r="G21" s="11">
        <f t="shared" si="2"/>
        <v>0</v>
      </c>
      <c r="H21" s="11">
        <f t="shared" si="2"/>
        <v>0</v>
      </c>
      <c r="I21" s="11">
        <f>SUM(B21:H21)</f>
        <v>1</v>
      </c>
    </row>
    <row r="22" spans="1:18">
      <c r="A22" s="28" t="s">
        <v>2</v>
      </c>
      <c r="B22" s="12">
        <f t="shared" ref="B22:I22" si="3">SUM(B18+B20)</f>
        <v>17</v>
      </c>
      <c r="C22" s="12">
        <f t="shared" si="3"/>
        <v>1</v>
      </c>
      <c r="D22" s="12">
        <f t="shared" si="3"/>
        <v>0</v>
      </c>
      <c r="E22" s="12">
        <f t="shared" si="3"/>
        <v>0</v>
      </c>
      <c r="F22" s="12">
        <f t="shared" si="3"/>
        <v>1</v>
      </c>
      <c r="G22" s="12">
        <f t="shared" si="3"/>
        <v>1</v>
      </c>
      <c r="H22" s="12">
        <f t="shared" si="3"/>
        <v>0</v>
      </c>
      <c r="I22" s="12">
        <f t="shared" si="3"/>
        <v>20</v>
      </c>
    </row>
    <row r="23" spans="1:18">
      <c r="A23" s="29"/>
      <c r="B23" s="11">
        <f>B22/20</f>
        <v>0.85</v>
      </c>
      <c r="C23" s="11">
        <f t="shared" ref="C23:H23" si="4">C22/20</f>
        <v>0.05</v>
      </c>
      <c r="D23" s="11">
        <f t="shared" si="4"/>
        <v>0</v>
      </c>
      <c r="E23" s="11">
        <f t="shared" si="4"/>
        <v>0</v>
      </c>
      <c r="F23" s="11">
        <f t="shared" si="4"/>
        <v>0.05</v>
      </c>
      <c r="G23" s="11">
        <f t="shared" si="4"/>
        <v>0.05</v>
      </c>
      <c r="H23" s="11">
        <f t="shared" si="4"/>
        <v>0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24" t="s">
        <v>1</v>
      </c>
      <c r="B28" s="4">
        <v>0</v>
      </c>
      <c r="C28" s="4">
        <v>2</v>
      </c>
      <c r="D28" s="4">
        <v>0</v>
      </c>
      <c r="E28" s="4">
        <v>0</v>
      </c>
      <c r="F28" s="4">
        <v>0</v>
      </c>
      <c r="G28" s="4">
        <v>1</v>
      </c>
      <c r="H28" s="4">
        <v>3</v>
      </c>
      <c r="I28" s="4">
        <v>0</v>
      </c>
      <c r="J28" s="4">
        <v>0</v>
      </c>
      <c r="K28" s="4">
        <v>0</v>
      </c>
      <c r="L28" s="4">
        <v>7</v>
      </c>
      <c r="M28" s="4">
        <v>0</v>
      </c>
      <c r="N28" s="4">
        <v>2</v>
      </c>
      <c r="O28" s="4">
        <v>0</v>
      </c>
      <c r="P28" s="4">
        <v>5</v>
      </c>
      <c r="Q28" s="4">
        <v>0</v>
      </c>
      <c r="R28" s="4">
        <f>SUM(B28:Q28)</f>
        <v>20</v>
      </c>
    </row>
    <row r="29" spans="1:18">
      <c r="A29" s="24" t="s">
        <v>0</v>
      </c>
      <c r="B29" s="2">
        <f>B28/20</f>
        <v>0</v>
      </c>
      <c r="C29" s="2">
        <f t="shared" ref="C29:Q29" si="5">C28/20</f>
        <v>0.1</v>
      </c>
      <c r="D29" s="2">
        <f t="shared" si="5"/>
        <v>0</v>
      </c>
      <c r="E29" s="2">
        <f t="shared" si="5"/>
        <v>0</v>
      </c>
      <c r="F29" s="2">
        <f t="shared" si="5"/>
        <v>0</v>
      </c>
      <c r="G29" s="2">
        <f t="shared" si="5"/>
        <v>0.05</v>
      </c>
      <c r="H29" s="2">
        <f t="shared" si="5"/>
        <v>0.15</v>
      </c>
      <c r="I29" s="2">
        <f t="shared" si="5"/>
        <v>0</v>
      </c>
      <c r="J29" s="2">
        <f t="shared" si="5"/>
        <v>0</v>
      </c>
      <c r="K29" s="2">
        <f t="shared" si="5"/>
        <v>0</v>
      </c>
      <c r="L29" s="2">
        <f t="shared" si="5"/>
        <v>0.35</v>
      </c>
      <c r="M29" s="2">
        <f t="shared" si="5"/>
        <v>0</v>
      </c>
      <c r="N29" s="2">
        <f t="shared" si="5"/>
        <v>0.1</v>
      </c>
      <c r="O29" s="2">
        <f t="shared" si="5"/>
        <v>0</v>
      </c>
      <c r="P29" s="2">
        <f t="shared" si="5"/>
        <v>0.25</v>
      </c>
      <c r="Q29" s="2">
        <f t="shared" si="5"/>
        <v>0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5" t="s">
        <v>9</v>
      </c>
      <c r="C33" s="25" t="s">
        <v>8</v>
      </c>
      <c r="D33" s="25" t="s">
        <v>3</v>
      </c>
      <c r="E33" s="25" t="s">
        <v>7</v>
      </c>
      <c r="F33" s="25" t="s">
        <v>6</v>
      </c>
      <c r="G33" s="25" t="s">
        <v>2</v>
      </c>
    </row>
    <row r="34" spans="1:7">
      <c r="A34" s="24" t="s">
        <v>1</v>
      </c>
      <c r="B34" s="4">
        <v>3</v>
      </c>
      <c r="C34" s="4">
        <v>16</v>
      </c>
      <c r="D34" s="4">
        <v>0</v>
      </c>
      <c r="E34" s="4">
        <v>0</v>
      </c>
      <c r="F34" s="4">
        <v>1</v>
      </c>
      <c r="G34" s="4">
        <f>SUM(B34:F34)</f>
        <v>20</v>
      </c>
    </row>
    <row r="35" spans="1:7">
      <c r="A35" s="24" t="s">
        <v>0</v>
      </c>
      <c r="B35" s="2">
        <f>B34/20</f>
        <v>0.15</v>
      </c>
      <c r="C35" s="2">
        <f t="shared" ref="C35:F35" si="6">C34/20</f>
        <v>0.8</v>
      </c>
      <c r="D35" s="2">
        <f t="shared" si="6"/>
        <v>0</v>
      </c>
      <c r="E35" s="2">
        <f t="shared" si="6"/>
        <v>0</v>
      </c>
      <c r="F35" s="2">
        <f t="shared" si="6"/>
        <v>0.05</v>
      </c>
      <c r="G35" s="2">
        <f>SUM(B35:F35)</f>
        <v>1</v>
      </c>
    </row>
  </sheetData>
  <mergeCells count="13">
    <mergeCell ref="A22:A23"/>
    <mergeCell ref="E2:E3"/>
    <mergeCell ref="F2:I2"/>
    <mergeCell ref="J2:J3"/>
    <mergeCell ref="A18:A19"/>
    <mergeCell ref="A20:A21"/>
    <mergeCell ref="A2:A3"/>
    <mergeCell ref="B2:C2"/>
    <mergeCell ref="D2:D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5" t="s">
        <v>40</v>
      </c>
      <c r="C3" s="25" t="s">
        <v>26</v>
      </c>
      <c r="D3" s="32"/>
      <c r="E3" s="40"/>
      <c r="F3" s="25" t="s">
        <v>39</v>
      </c>
      <c r="G3" s="25" t="s">
        <v>38</v>
      </c>
      <c r="H3" s="25" t="s">
        <v>37</v>
      </c>
      <c r="I3" s="25" t="s">
        <v>5</v>
      </c>
      <c r="J3" s="27"/>
    </row>
    <row r="4" spans="1:10">
      <c r="A4" s="25" t="s">
        <v>1</v>
      </c>
      <c r="B4" s="21">
        <v>64</v>
      </c>
      <c r="C4" s="21">
        <v>9</v>
      </c>
      <c r="D4" s="21">
        <v>6</v>
      </c>
      <c r="E4" s="21">
        <v>1</v>
      </c>
      <c r="F4" s="21">
        <v>1</v>
      </c>
      <c r="G4" s="21">
        <v>8</v>
      </c>
      <c r="H4" s="21">
        <v>4</v>
      </c>
      <c r="I4" s="21">
        <v>2</v>
      </c>
      <c r="J4" s="21">
        <f>SUM(B4:I4)</f>
        <v>95</v>
      </c>
    </row>
    <row r="5" spans="1:10">
      <c r="A5" s="25" t="s">
        <v>0</v>
      </c>
      <c r="B5" s="20">
        <f>B4/95</f>
        <v>0.67368421052631577</v>
      </c>
      <c r="C5" s="20">
        <f t="shared" ref="C5:I5" si="0">C4/95</f>
        <v>9.4736842105263161E-2</v>
      </c>
      <c r="D5" s="20">
        <f t="shared" si="0"/>
        <v>6.3157894736842107E-2</v>
      </c>
      <c r="E5" s="20">
        <f t="shared" si="0"/>
        <v>1.0526315789473684E-2</v>
      </c>
      <c r="F5" s="20">
        <f t="shared" si="0"/>
        <v>1.0526315789473684E-2</v>
      </c>
      <c r="G5" s="20">
        <f t="shared" si="0"/>
        <v>8.4210526315789472E-2</v>
      </c>
      <c r="H5" s="20">
        <f t="shared" si="0"/>
        <v>4.2105263157894736E-2</v>
      </c>
      <c r="I5" s="20">
        <f t="shared" si="0"/>
        <v>2.1052631578947368E-2</v>
      </c>
      <c r="J5" s="20">
        <f>SUM(B5:I5)</f>
        <v>1</v>
      </c>
    </row>
    <row r="6" spans="1:10">
      <c r="A6" s="25" t="s">
        <v>1</v>
      </c>
      <c r="B6" s="33">
        <f>SUM(B4:C4)</f>
        <v>73</v>
      </c>
      <c r="C6" s="34"/>
      <c r="D6" s="21">
        <f>D4</f>
        <v>6</v>
      </c>
      <c r="E6" s="21">
        <f>E4</f>
        <v>1</v>
      </c>
      <c r="F6" s="33">
        <f>SUM(F4:I4)</f>
        <v>15</v>
      </c>
      <c r="G6" s="35"/>
      <c r="H6" s="35"/>
      <c r="I6" s="34"/>
      <c r="J6" s="21">
        <f>SUM(B6:I6)</f>
        <v>95</v>
      </c>
    </row>
    <row r="7" spans="1:10">
      <c r="A7" s="25" t="s">
        <v>0</v>
      </c>
      <c r="B7" s="36">
        <f>B6/95</f>
        <v>0.76842105263157889</v>
      </c>
      <c r="C7" s="37"/>
      <c r="D7" s="20">
        <f>D5</f>
        <v>6.3157894736842107E-2</v>
      </c>
      <c r="E7" s="20">
        <f>E5</f>
        <v>1.0526315789473684E-2</v>
      </c>
      <c r="F7" s="36">
        <f>F6/95</f>
        <v>0.15789473684210525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5" t="s">
        <v>35</v>
      </c>
      <c r="D11" s="25" t="s">
        <v>34</v>
      </c>
      <c r="E11" s="25" t="s">
        <v>2</v>
      </c>
    </row>
    <row r="12" spans="1:10">
      <c r="A12" s="24" t="s">
        <v>1</v>
      </c>
      <c r="B12" s="4">
        <v>0</v>
      </c>
      <c r="C12" s="4">
        <v>0</v>
      </c>
      <c r="D12" s="4">
        <v>1</v>
      </c>
      <c r="E12" s="4">
        <f>SUM(B12:D12)</f>
        <v>1</v>
      </c>
    </row>
    <row r="13" spans="1:10">
      <c r="A13" s="24" t="s">
        <v>0</v>
      </c>
      <c r="B13" s="2">
        <f>B12/1</f>
        <v>0</v>
      </c>
      <c r="C13" s="2">
        <f t="shared" ref="C13:D13" si="1">C12/1</f>
        <v>0</v>
      </c>
      <c r="D13" s="2">
        <f t="shared" si="1"/>
        <v>1</v>
      </c>
      <c r="E13" s="2">
        <f>SUM(B13:D13)</f>
        <v>1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24"/>
      <c r="B17" s="25" t="s">
        <v>33</v>
      </c>
      <c r="C17" s="25" t="s">
        <v>32</v>
      </c>
      <c r="D17" s="25" t="s">
        <v>31</v>
      </c>
      <c r="E17" s="25" t="s">
        <v>30</v>
      </c>
      <c r="F17" s="25" t="s">
        <v>29</v>
      </c>
      <c r="G17" s="25" t="s">
        <v>28</v>
      </c>
      <c r="H17" s="25" t="s">
        <v>5</v>
      </c>
      <c r="I17" s="25" t="s">
        <v>2</v>
      </c>
    </row>
    <row r="18" spans="1:18">
      <c r="A18" s="28" t="s">
        <v>27</v>
      </c>
      <c r="B18" s="12">
        <v>48</v>
      </c>
      <c r="C18" s="12">
        <v>2</v>
      </c>
      <c r="D18" s="12">
        <v>1</v>
      </c>
      <c r="E18" s="12">
        <v>3</v>
      </c>
      <c r="F18" s="12">
        <v>1</v>
      </c>
      <c r="G18" s="12">
        <v>1</v>
      </c>
      <c r="H18" s="12">
        <v>8</v>
      </c>
      <c r="I18" s="12">
        <f>SUM(B18:H18)</f>
        <v>64</v>
      </c>
    </row>
    <row r="19" spans="1:18">
      <c r="A19" s="29"/>
      <c r="B19" s="11">
        <f>B18/64</f>
        <v>0.75</v>
      </c>
      <c r="C19" s="11">
        <f t="shared" ref="C19:H19" si="2">C18/64</f>
        <v>3.125E-2</v>
      </c>
      <c r="D19" s="11">
        <f t="shared" si="2"/>
        <v>1.5625E-2</v>
      </c>
      <c r="E19" s="11">
        <f t="shared" si="2"/>
        <v>4.6875E-2</v>
      </c>
      <c r="F19" s="11">
        <f t="shared" si="2"/>
        <v>1.5625E-2</v>
      </c>
      <c r="G19" s="11">
        <f t="shared" si="2"/>
        <v>1.5625E-2</v>
      </c>
      <c r="H19" s="11">
        <f t="shared" si="2"/>
        <v>0.125</v>
      </c>
      <c r="I19" s="11">
        <f>SUM(B19:H19)</f>
        <v>1</v>
      </c>
    </row>
    <row r="20" spans="1:18">
      <c r="A20" s="28" t="s">
        <v>26</v>
      </c>
      <c r="B20" s="12">
        <v>4</v>
      </c>
      <c r="C20" s="12">
        <v>0</v>
      </c>
      <c r="D20" s="12">
        <v>0</v>
      </c>
      <c r="E20" s="12">
        <v>0</v>
      </c>
      <c r="F20" s="12">
        <v>0</v>
      </c>
      <c r="G20" s="12">
        <v>1</v>
      </c>
      <c r="H20" s="12">
        <v>4</v>
      </c>
      <c r="I20" s="12">
        <f>SUM(B20:H20)</f>
        <v>9</v>
      </c>
    </row>
    <row r="21" spans="1:18">
      <c r="A21" s="29"/>
      <c r="B21" s="11">
        <f>B20/9</f>
        <v>0.44444444444444442</v>
      </c>
      <c r="C21" s="11">
        <f t="shared" ref="C21:H21" si="3">C20/9</f>
        <v>0</v>
      </c>
      <c r="D21" s="11">
        <f t="shared" si="3"/>
        <v>0</v>
      </c>
      <c r="E21" s="11">
        <f t="shared" si="3"/>
        <v>0</v>
      </c>
      <c r="F21" s="11">
        <f t="shared" si="3"/>
        <v>0</v>
      </c>
      <c r="G21" s="11">
        <f t="shared" si="3"/>
        <v>0.1111111111111111</v>
      </c>
      <c r="H21" s="11">
        <f t="shared" si="3"/>
        <v>0.44444444444444442</v>
      </c>
      <c r="I21" s="11">
        <f>SUM(B21:H21)</f>
        <v>1</v>
      </c>
    </row>
    <row r="22" spans="1:18">
      <c r="A22" s="28" t="s">
        <v>2</v>
      </c>
      <c r="B22" s="12">
        <f t="shared" ref="B22:I22" si="4">SUM(B18+B20)</f>
        <v>52</v>
      </c>
      <c r="C22" s="12">
        <f t="shared" si="4"/>
        <v>2</v>
      </c>
      <c r="D22" s="12">
        <f t="shared" si="4"/>
        <v>1</v>
      </c>
      <c r="E22" s="12">
        <f t="shared" si="4"/>
        <v>3</v>
      </c>
      <c r="F22" s="12">
        <f t="shared" si="4"/>
        <v>1</v>
      </c>
      <c r="G22" s="12">
        <f t="shared" si="4"/>
        <v>2</v>
      </c>
      <c r="H22" s="12">
        <f t="shared" si="4"/>
        <v>12</v>
      </c>
      <c r="I22" s="12">
        <f t="shared" si="4"/>
        <v>73</v>
      </c>
    </row>
    <row r="23" spans="1:18">
      <c r="A23" s="29"/>
      <c r="B23" s="11">
        <f>B22/73</f>
        <v>0.71232876712328763</v>
      </c>
      <c r="C23" s="11">
        <f t="shared" ref="C23:H23" si="5">C22/73</f>
        <v>2.7397260273972601E-2</v>
      </c>
      <c r="D23" s="11">
        <f t="shared" si="5"/>
        <v>1.3698630136986301E-2</v>
      </c>
      <c r="E23" s="11">
        <f t="shared" si="5"/>
        <v>4.1095890410958902E-2</v>
      </c>
      <c r="F23" s="11">
        <f t="shared" si="5"/>
        <v>1.3698630136986301E-2</v>
      </c>
      <c r="G23" s="11">
        <f t="shared" si="5"/>
        <v>2.7397260273972601E-2</v>
      </c>
      <c r="H23" s="11">
        <f t="shared" si="5"/>
        <v>0.16438356164383561</v>
      </c>
      <c r="I23" s="11">
        <f>SUM(B23:H23)</f>
        <v>0.99999999999999989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24" t="s">
        <v>1</v>
      </c>
      <c r="B28" s="4">
        <v>2</v>
      </c>
      <c r="C28" s="4">
        <v>8</v>
      </c>
      <c r="D28" s="4">
        <v>0</v>
      </c>
      <c r="E28" s="4">
        <v>1</v>
      </c>
      <c r="F28" s="4">
        <v>5</v>
      </c>
      <c r="G28" s="4">
        <v>1</v>
      </c>
      <c r="H28" s="4">
        <v>1</v>
      </c>
      <c r="I28" s="4">
        <v>2</v>
      </c>
      <c r="J28" s="4">
        <v>1</v>
      </c>
      <c r="K28" s="4">
        <v>4</v>
      </c>
      <c r="L28" s="4">
        <v>6</v>
      </c>
      <c r="M28" s="4">
        <v>0</v>
      </c>
      <c r="N28" s="4">
        <v>3</v>
      </c>
      <c r="O28" s="4">
        <v>1</v>
      </c>
      <c r="P28" s="4">
        <v>38</v>
      </c>
      <c r="Q28" s="4">
        <v>0</v>
      </c>
      <c r="R28" s="4">
        <f>SUM(B28:Q28)</f>
        <v>73</v>
      </c>
    </row>
    <row r="29" spans="1:18">
      <c r="A29" s="24" t="s">
        <v>0</v>
      </c>
      <c r="B29" s="2">
        <f>B28/73</f>
        <v>2.7397260273972601E-2</v>
      </c>
      <c r="C29" s="2">
        <f t="shared" ref="C29:Q29" si="6">C28/73</f>
        <v>0.1095890410958904</v>
      </c>
      <c r="D29" s="2">
        <f t="shared" si="6"/>
        <v>0</v>
      </c>
      <c r="E29" s="2">
        <f t="shared" si="6"/>
        <v>1.3698630136986301E-2</v>
      </c>
      <c r="F29" s="2">
        <f t="shared" si="6"/>
        <v>6.8493150684931503E-2</v>
      </c>
      <c r="G29" s="2">
        <f t="shared" si="6"/>
        <v>1.3698630136986301E-2</v>
      </c>
      <c r="H29" s="2">
        <f t="shared" si="6"/>
        <v>1.3698630136986301E-2</v>
      </c>
      <c r="I29" s="2">
        <f t="shared" si="6"/>
        <v>2.7397260273972601E-2</v>
      </c>
      <c r="J29" s="2">
        <f t="shared" si="6"/>
        <v>1.3698630136986301E-2</v>
      </c>
      <c r="K29" s="2">
        <f t="shared" si="6"/>
        <v>5.4794520547945202E-2</v>
      </c>
      <c r="L29" s="2">
        <f t="shared" si="6"/>
        <v>8.2191780821917804E-2</v>
      </c>
      <c r="M29" s="2">
        <f t="shared" si="6"/>
        <v>0</v>
      </c>
      <c r="N29" s="2">
        <f t="shared" si="6"/>
        <v>4.1095890410958902E-2</v>
      </c>
      <c r="O29" s="2">
        <f t="shared" si="6"/>
        <v>1.3698630136986301E-2</v>
      </c>
      <c r="P29" s="2">
        <f t="shared" si="6"/>
        <v>0.52054794520547942</v>
      </c>
      <c r="Q29" s="2">
        <f t="shared" si="6"/>
        <v>0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5" t="s">
        <v>9</v>
      </c>
      <c r="C33" s="25" t="s">
        <v>8</v>
      </c>
      <c r="D33" s="25" t="s">
        <v>3</v>
      </c>
      <c r="E33" s="25" t="s">
        <v>7</v>
      </c>
      <c r="F33" s="25" t="s">
        <v>6</v>
      </c>
      <c r="G33" s="25" t="s">
        <v>2</v>
      </c>
    </row>
    <row r="34" spans="1:7">
      <c r="A34" s="24" t="s">
        <v>1</v>
      </c>
      <c r="B34" s="4">
        <v>18</v>
      </c>
      <c r="C34" s="4">
        <v>29</v>
      </c>
      <c r="D34" s="4">
        <v>24</v>
      </c>
      <c r="E34" s="4">
        <v>2</v>
      </c>
      <c r="F34" s="4">
        <v>0</v>
      </c>
      <c r="G34" s="4">
        <f>SUM(B34:F34)</f>
        <v>73</v>
      </c>
    </row>
    <row r="35" spans="1:7">
      <c r="A35" s="24" t="s">
        <v>0</v>
      </c>
      <c r="B35" s="2">
        <f>B34/73</f>
        <v>0.24657534246575341</v>
      </c>
      <c r="C35" s="2">
        <f t="shared" ref="C35:F35" si="7">C34/73</f>
        <v>0.39726027397260272</v>
      </c>
      <c r="D35" s="2">
        <f t="shared" si="7"/>
        <v>0.32876712328767121</v>
      </c>
      <c r="E35" s="2">
        <f t="shared" si="7"/>
        <v>2.7397260273972601E-2</v>
      </c>
      <c r="F35" s="2">
        <f t="shared" si="7"/>
        <v>0</v>
      </c>
      <c r="G35" s="2">
        <f>SUM(B35:F35)</f>
        <v>0.99999999999999989</v>
      </c>
    </row>
  </sheetData>
  <mergeCells count="13">
    <mergeCell ref="A22:A23"/>
    <mergeCell ref="E2:E3"/>
    <mergeCell ref="F2:I2"/>
    <mergeCell ref="J2:J3"/>
    <mergeCell ref="A18:A19"/>
    <mergeCell ref="A20:A21"/>
    <mergeCell ref="A2:A3"/>
    <mergeCell ref="B2:C2"/>
    <mergeCell ref="D2:D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5" t="s">
        <v>40</v>
      </c>
      <c r="C3" s="25" t="s">
        <v>26</v>
      </c>
      <c r="D3" s="32"/>
      <c r="E3" s="40"/>
      <c r="F3" s="25" t="s">
        <v>39</v>
      </c>
      <c r="G3" s="25" t="s">
        <v>38</v>
      </c>
      <c r="H3" s="25" t="s">
        <v>37</v>
      </c>
      <c r="I3" s="25" t="s">
        <v>5</v>
      </c>
      <c r="J3" s="27"/>
    </row>
    <row r="4" spans="1:10">
      <c r="A4" s="25" t="s">
        <v>1</v>
      </c>
      <c r="B4" s="21">
        <v>13</v>
      </c>
      <c r="C4" s="21">
        <v>4</v>
      </c>
      <c r="D4" s="21">
        <v>1</v>
      </c>
      <c r="E4" s="21">
        <v>0</v>
      </c>
      <c r="F4" s="21">
        <v>8</v>
      </c>
      <c r="G4" s="21">
        <v>3</v>
      </c>
      <c r="H4" s="21">
        <v>0</v>
      </c>
      <c r="I4" s="21">
        <v>0</v>
      </c>
      <c r="J4" s="21">
        <f>SUM(B4:I4)</f>
        <v>29</v>
      </c>
    </row>
    <row r="5" spans="1:10">
      <c r="A5" s="25" t="s">
        <v>0</v>
      </c>
      <c r="B5" s="20">
        <f>B4/29</f>
        <v>0.44827586206896552</v>
      </c>
      <c r="C5" s="20">
        <f t="shared" ref="C5:I5" si="0">C4/29</f>
        <v>0.13793103448275862</v>
      </c>
      <c r="D5" s="20">
        <f t="shared" si="0"/>
        <v>3.4482758620689655E-2</v>
      </c>
      <c r="E5" s="20">
        <f t="shared" si="0"/>
        <v>0</v>
      </c>
      <c r="F5" s="20">
        <f t="shared" si="0"/>
        <v>0.27586206896551724</v>
      </c>
      <c r="G5" s="20">
        <f t="shared" si="0"/>
        <v>0.10344827586206896</v>
      </c>
      <c r="H5" s="20">
        <f t="shared" si="0"/>
        <v>0</v>
      </c>
      <c r="I5" s="20">
        <f t="shared" si="0"/>
        <v>0</v>
      </c>
      <c r="J5" s="20">
        <f>SUM(B5:I5)</f>
        <v>1</v>
      </c>
    </row>
    <row r="6" spans="1:10">
      <c r="A6" s="25" t="s">
        <v>1</v>
      </c>
      <c r="B6" s="33">
        <f>SUM(B4:C4)</f>
        <v>17</v>
      </c>
      <c r="C6" s="34"/>
      <c r="D6" s="21">
        <f>D4</f>
        <v>1</v>
      </c>
      <c r="E6" s="21">
        <f>E4</f>
        <v>0</v>
      </c>
      <c r="F6" s="33">
        <f>SUM(F4:I4)</f>
        <v>11</v>
      </c>
      <c r="G6" s="35"/>
      <c r="H6" s="35"/>
      <c r="I6" s="34"/>
      <c r="J6" s="21">
        <f>SUM(B6:I6)</f>
        <v>29</v>
      </c>
    </row>
    <row r="7" spans="1:10">
      <c r="A7" s="25" t="s">
        <v>0</v>
      </c>
      <c r="B7" s="36">
        <f>B6/29</f>
        <v>0.58620689655172409</v>
      </c>
      <c r="C7" s="37"/>
      <c r="D7" s="20">
        <f>D5</f>
        <v>3.4482758620689655E-2</v>
      </c>
      <c r="E7" s="20">
        <f>E5</f>
        <v>0</v>
      </c>
      <c r="F7" s="36">
        <f>F6/29</f>
        <v>0.37931034482758619</v>
      </c>
      <c r="G7" s="38"/>
      <c r="H7" s="38"/>
      <c r="I7" s="37"/>
      <c r="J7" s="20">
        <f>SUM(B7:I7)</f>
        <v>0.99999999999999989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5" t="s">
        <v>35</v>
      </c>
      <c r="D11" s="25" t="s">
        <v>34</v>
      </c>
      <c r="E11" s="25" t="s">
        <v>2</v>
      </c>
    </row>
    <row r="12" spans="1:10">
      <c r="A12" s="24" t="s">
        <v>1</v>
      </c>
      <c r="B12" s="4">
        <v>6</v>
      </c>
      <c r="C12" s="4">
        <v>2</v>
      </c>
      <c r="D12" s="4">
        <v>0</v>
      </c>
      <c r="E12" s="4">
        <f>SUM(B12:D12)</f>
        <v>8</v>
      </c>
    </row>
    <row r="13" spans="1:10">
      <c r="A13" s="24" t="s">
        <v>0</v>
      </c>
      <c r="B13" s="2">
        <f>B12/8</f>
        <v>0.75</v>
      </c>
      <c r="C13" s="2">
        <f>C12/8</f>
        <v>0.25</v>
      </c>
      <c r="D13" s="2">
        <f>D12/8</f>
        <v>0</v>
      </c>
      <c r="E13" s="2">
        <f>SUM(B13:D13)</f>
        <v>1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24"/>
      <c r="B17" s="25" t="s">
        <v>33</v>
      </c>
      <c r="C17" s="25" t="s">
        <v>32</v>
      </c>
      <c r="D17" s="25" t="s">
        <v>31</v>
      </c>
      <c r="E17" s="25" t="s">
        <v>30</v>
      </c>
      <c r="F17" s="25" t="s">
        <v>29</v>
      </c>
      <c r="G17" s="25" t="s">
        <v>28</v>
      </c>
      <c r="H17" s="25" t="s">
        <v>5</v>
      </c>
      <c r="I17" s="25" t="s">
        <v>2</v>
      </c>
    </row>
    <row r="18" spans="1:18">
      <c r="A18" s="28" t="s">
        <v>27</v>
      </c>
      <c r="B18" s="12">
        <v>3</v>
      </c>
      <c r="C18" s="12">
        <v>0</v>
      </c>
      <c r="D18" s="12">
        <v>0</v>
      </c>
      <c r="E18" s="12">
        <v>4</v>
      </c>
      <c r="F18" s="12">
        <v>1</v>
      </c>
      <c r="G18" s="12">
        <v>4</v>
      </c>
      <c r="H18" s="12">
        <v>1</v>
      </c>
      <c r="I18" s="12">
        <f>SUM(B18:H18)</f>
        <v>13</v>
      </c>
    </row>
    <row r="19" spans="1:18">
      <c r="A19" s="29"/>
      <c r="B19" s="11">
        <f>B18/13</f>
        <v>0.23076923076923078</v>
      </c>
      <c r="C19" s="11">
        <f t="shared" ref="C19:H19" si="1">C18/13</f>
        <v>0</v>
      </c>
      <c r="D19" s="11">
        <f t="shared" si="1"/>
        <v>0</v>
      </c>
      <c r="E19" s="11">
        <f t="shared" si="1"/>
        <v>0.30769230769230771</v>
      </c>
      <c r="F19" s="11">
        <f t="shared" si="1"/>
        <v>7.6923076923076927E-2</v>
      </c>
      <c r="G19" s="11">
        <f t="shared" si="1"/>
        <v>0.30769230769230771</v>
      </c>
      <c r="H19" s="11">
        <f t="shared" si="1"/>
        <v>7.6923076923076927E-2</v>
      </c>
      <c r="I19" s="11">
        <f>SUM(B19:H19)</f>
        <v>1</v>
      </c>
    </row>
    <row r="20" spans="1:18">
      <c r="A20" s="28" t="s">
        <v>26</v>
      </c>
      <c r="B20" s="12">
        <v>0</v>
      </c>
      <c r="C20" s="12">
        <v>0</v>
      </c>
      <c r="D20" s="12">
        <v>0</v>
      </c>
      <c r="E20" s="12">
        <v>1</v>
      </c>
      <c r="F20" s="12">
        <v>0</v>
      </c>
      <c r="G20" s="12">
        <v>3</v>
      </c>
      <c r="H20" s="12">
        <v>0</v>
      </c>
      <c r="I20" s="12">
        <f>SUM(B20:H20)</f>
        <v>4</v>
      </c>
    </row>
    <row r="21" spans="1:18">
      <c r="A21" s="29"/>
      <c r="B21" s="11">
        <f>B20/4</f>
        <v>0</v>
      </c>
      <c r="C21" s="11">
        <f t="shared" ref="C21:H21" si="2">C20/4</f>
        <v>0</v>
      </c>
      <c r="D21" s="11">
        <f t="shared" si="2"/>
        <v>0</v>
      </c>
      <c r="E21" s="11">
        <f t="shared" si="2"/>
        <v>0.25</v>
      </c>
      <c r="F21" s="11">
        <f t="shared" si="2"/>
        <v>0</v>
      </c>
      <c r="G21" s="11">
        <f t="shared" si="2"/>
        <v>0.75</v>
      </c>
      <c r="H21" s="11">
        <f t="shared" si="2"/>
        <v>0</v>
      </c>
      <c r="I21" s="11">
        <f>SUM(B21:H21)</f>
        <v>1</v>
      </c>
    </row>
    <row r="22" spans="1:18">
      <c r="A22" s="28" t="s">
        <v>2</v>
      </c>
      <c r="B22" s="12">
        <f t="shared" ref="B22:I22" si="3">SUM(B18+B20)</f>
        <v>3</v>
      </c>
      <c r="C22" s="12">
        <f t="shared" si="3"/>
        <v>0</v>
      </c>
      <c r="D22" s="12">
        <f t="shared" si="3"/>
        <v>0</v>
      </c>
      <c r="E22" s="12">
        <f t="shared" si="3"/>
        <v>5</v>
      </c>
      <c r="F22" s="12">
        <f t="shared" si="3"/>
        <v>1</v>
      </c>
      <c r="G22" s="12">
        <f t="shared" si="3"/>
        <v>7</v>
      </c>
      <c r="H22" s="12">
        <f t="shared" si="3"/>
        <v>1</v>
      </c>
      <c r="I22" s="12">
        <f t="shared" si="3"/>
        <v>17</v>
      </c>
    </row>
    <row r="23" spans="1:18">
      <c r="A23" s="29"/>
      <c r="B23" s="11">
        <f>B22/17</f>
        <v>0.17647058823529413</v>
      </c>
      <c r="C23" s="11">
        <f t="shared" ref="C23:H23" si="4">C22/17</f>
        <v>0</v>
      </c>
      <c r="D23" s="11">
        <f t="shared" si="4"/>
        <v>0</v>
      </c>
      <c r="E23" s="11">
        <f t="shared" si="4"/>
        <v>0.29411764705882354</v>
      </c>
      <c r="F23" s="11">
        <f t="shared" si="4"/>
        <v>5.8823529411764705E-2</v>
      </c>
      <c r="G23" s="11">
        <f t="shared" si="4"/>
        <v>0.41176470588235292</v>
      </c>
      <c r="H23" s="11">
        <f t="shared" si="4"/>
        <v>5.8823529411764705E-2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24" t="s">
        <v>1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14</v>
      </c>
      <c r="I28" s="4">
        <v>0</v>
      </c>
      <c r="J28" s="4">
        <v>0</v>
      </c>
      <c r="K28" s="4">
        <v>0</v>
      </c>
      <c r="L28" s="4">
        <v>1</v>
      </c>
      <c r="M28" s="4">
        <v>0</v>
      </c>
      <c r="N28" s="4">
        <v>0</v>
      </c>
      <c r="O28" s="4">
        <v>0</v>
      </c>
      <c r="P28" s="4">
        <v>2</v>
      </c>
      <c r="Q28" s="4">
        <v>0</v>
      </c>
      <c r="R28" s="4">
        <f>SUM(B28:Q28)</f>
        <v>17</v>
      </c>
    </row>
    <row r="29" spans="1:18">
      <c r="A29" s="24" t="s">
        <v>0</v>
      </c>
      <c r="B29" s="2">
        <f>B28/17</f>
        <v>0</v>
      </c>
      <c r="C29" s="2">
        <f t="shared" ref="C29:Q29" si="5">C28/17</f>
        <v>0</v>
      </c>
      <c r="D29" s="2">
        <f t="shared" si="5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0.82352941176470584</v>
      </c>
      <c r="I29" s="2">
        <f t="shared" si="5"/>
        <v>0</v>
      </c>
      <c r="J29" s="2">
        <f t="shared" si="5"/>
        <v>0</v>
      </c>
      <c r="K29" s="2">
        <f t="shared" si="5"/>
        <v>0</v>
      </c>
      <c r="L29" s="2">
        <f t="shared" si="5"/>
        <v>5.8823529411764705E-2</v>
      </c>
      <c r="M29" s="2">
        <f t="shared" si="5"/>
        <v>0</v>
      </c>
      <c r="N29" s="2">
        <f t="shared" si="5"/>
        <v>0</v>
      </c>
      <c r="O29" s="2">
        <f t="shared" si="5"/>
        <v>0</v>
      </c>
      <c r="P29" s="2">
        <f t="shared" si="5"/>
        <v>0.11764705882352941</v>
      </c>
      <c r="Q29" s="2">
        <f t="shared" si="5"/>
        <v>0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5" t="s">
        <v>9</v>
      </c>
      <c r="C33" s="25" t="s">
        <v>8</v>
      </c>
      <c r="D33" s="25" t="s">
        <v>3</v>
      </c>
      <c r="E33" s="25" t="s">
        <v>7</v>
      </c>
      <c r="F33" s="25" t="s">
        <v>6</v>
      </c>
      <c r="G33" s="25" t="s">
        <v>2</v>
      </c>
    </row>
    <row r="34" spans="1:7">
      <c r="A34" s="24" t="s">
        <v>1</v>
      </c>
      <c r="B34" s="4">
        <v>13</v>
      </c>
      <c r="C34" s="4">
        <v>4</v>
      </c>
      <c r="D34" s="4">
        <v>0</v>
      </c>
      <c r="E34" s="4">
        <v>0</v>
      </c>
      <c r="F34" s="4">
        <v>0</v>
      </c>
      <c r="G34" s="4">
        <f>SUM(B34:F34)</f>
        <v>17</v>
      </c>
    </row>
    <row r="35" spans="1:7">
      <c r="A35" s="24" t="s">
        <v>0</v>
      </c>
      <c r="B35" s="2">
        <f>B34/17</f>
        <v>0.76470588235294112</v>
      </c>
      <c r="C35" s="2">
        <f t="shared" ref="C35:F35" si="6">C34/17</f>
        <v>0.23529411764705882</v>
      </c>
      <c r="D35" s="2">
        <f t="shared" si="6"/>
        <v>0</v>
      </c>
      <c r="E35" s="2">
        <f t="shared" si="6"/>
        <v>0</v>
      </c>
      <c r="F35" s="2">
        <f t="shared" si="6"/>
        <v>0</v>
      </c>
      <c r="G35" s="2">
        <f>SUM(B35:F35)</f>
        <v>1</v>
      </c>
    </row>
  </sheetData>
  <mergeCells count="13">
    <mergeCell ref="A22:A23"/>
    <mergeCell ref="E2:E3"/>
    <mergeCell ref="F2:I2"/>
    <mergeCell ref="J2:J3"/>
    <mergeCell ref="A18:A19"/>
    <mergeCell ref="A20:A21"/>
    <mergeCell ref="A2:A3"/>
    <mergeCell ref="B2:C2"/>
    <mergeCell ref="D2:D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5" t="s">
        <v>40</v>
      </c>
      <c r="C3" s="25" t="s">
        <v>26</v>
      </c>
      <c r="D3" s="32"/>
      <c r="E3" s="40"/>
      <c r="F3" s="25" t="s">
        <v>39</v>
      </c>
      <c r="G3" s="25" t="s">
        <v>38</v>
      </c>
      <c r="H3" s="25" t="s">
        <v>37</v>
      </c>
      <c r="I3" s="25" t="s">
        <v>5</v>
      </c>
      <c r="J3" s="27"/>
    </row>
    <row r="4" spans="1:10">
      <c r="A4" s="25" t="s">
        <v>1</v>
      </c>
      <c r="B4" s="21">
        <v>62</v>
      </c>
      <c r="C4" s="21">
        <v>3</v>
      </c>
      <c r="D4" s="21">
        <v>0</v>
      </c>
      <c r="E4" s="21">
        <v>0</v>
      </c>
      <c r="F4" s="21">
        <v>0</v>
      </c>
      <c r="G4" s="21">
        <v>2</v>
      </c>
      <c r="H4" s="21">
        <v>0</v>
      </c>
      <c r="I4" s="21">
        <v>1</v>
      </c>
      <c r="J4" s="21">
        <f>SUM(B4:I4)</f>
        <v>68</v>
      </c>
    </row>
    <row r="5" spans="1:10">
      <c r="A5" s="25" t="s">
        <v>0</v>
      </c>
      <c r="B5" s="20">
        <f>B4/68</f>
        <v>0.91176470588235292</v>
      </c>
      <c r="C5" s="20">
        <f t="shared" ref="C5:I5" si="0">C4/68</f>
        <v>4.4117647058823532E-2</v>
      </c>
      <c r="D5" s="20">
        <f t="shared" si="0"/>
        <v>0</v>
      </c>
      <c r="E5" s="20">
        <f t="shared" si="0"/>
        <v>0</v>
      </c>
      <c r="F5" s="20">
        <f t="shared" si="0"/>
        <v>0</v>
      </c>
      <c r="G5" s="20">
        <f t="shared" si="0"/>
        <v>2.9411764705882353E-2</v>
      </c>
      <c r="H5" s="20">
        <f t="shared" si="0"/>
        <v>0</v>
      </c>
      <c r="I5" s="20">
        <f t="shared" si="0"/>
        <v>1.4705882352941176E-2</v>
      </c>
      <c r="J5" s="20">
        <f>SUM(B5:I5)</f>
        <v>0.99999999999999989</v>
      </c>
    </row>
    <row r="6" spans="1:10">
      <c r="A6" s="25" t="s">
        <v>1</v>
      </c>
      <c r="B6" s="33">
        <f>SUM(B4:C4)</f>
        <v>65</v>
      </c>
      <c r="C6" s="34"/>
      <c r="D6" s="21">
        <f>D4</f>
        <v>0</v>
      </c>
      <c r="E6" s="21">
        <f>E4</f>
        <v>0</v>
      </c>
      <c r="F6" s="33">
        <f>SUM(F4:I4)</f>
        <v>3</v>
      </c>
      <c r="G6" s="35"/>
      <c r="H6" s="35"/>
      <c r="I6" s="34"/>
      <c r="J6" s="21">
        <f>SUM(B6:I6)</f>
        <v>68</v>
      </c>
    </row>
    <row r="7" spans="1:10">
      <c r="A7" s="25" t="s">
        <v>0</v>
      </c>
      <c r="B7" s="36">
        <f>B6/68</f>
        <v>0.95588235294117652</v>
      </c>
      <c r="C7" s="37"/>
      <c r="D7" s="20">
        <f>D5</f>
        <v>0</v>
      </c>
      <c r="E7" s="20">
        <f>E5</f>
        <v>0</v>
      </c>
      <c r="F7" s="36">
        <f>F6/68</f>
        <v>4.4117647058823532E-2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5" t="s">
        <v>35</v>
      </c>
      <c r="D11" s="25" t="s">
        <v>34</v>
      </c>
      <c r="E11" s="25" t="s">
        <v>2</v>
      </c>
    </row>
    <row r="12" spans="1:10">
      <c r="A12" s="24" t="s">
        <v>1</v>
      </c>
      <c r="B12" s="4">
        <v>0</v>
      </c>
      <c r="C12" s="4">
        <v>0</v>
      </c>
      <c r="D12" s="4">
        <v>0</v>
      </c>
      <c r="E12" s="4">
        <f>SUM(B12:D12)</f>
        <v>0</v>
      </c>
    </row>
    <row r="13" spans="1:10">
      <c r="A13" s="24" t="s">
        <v>0</v>
      </c>
      <c r="B13" s="2">
        <v>0</v>
      </c>
      <c r="C13" s="2">
        <v>0</v>
      </c>
      <c r="D13" s="2">
        <v>0</v>
      </c>
      <c r="E13" s="2">
        <f>SUM(B13:D13)</f>
        <v>0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24"/>
      <c r="B17" s="25" t="s">
        <v>33</v>
      </c>
      <c r="C17" s="25" t="s">
        <v>32</v>
      </c>
      <c r="D17" s="25" t="s">
        <v>31</v>
      </c>
      <c r="E17" s="25" t="s">
        <v>30</v>
      </c>
      <c r="F17" s="25" t="s">
        <v>29</v>
      </c>
      <c r="G17" s="25" t="s">
        <v>28</v>
      </c>
      <c r="H17" s="25" t="s">
        <v>5</v>
      </c>
      <c r="I17" s="25" t="s">
        <v>2</v>
      </c>
    </row>
    <row r="18" spans="1:18">
      <c r="A18" s="28" t="s">
        <v>27</v>
      </c>
      <c r="B18" s="12">
        <v>61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1</v>
      </c>
      <c r="I18" s="12">
        <f>SUM(B18:H18)</f>
        <v>62</v>
      </c>
    </row>
    <row r="19" spans="1:18">
      <c r="A19" s="29"/>
      <c r="B19" s="11">
        <f>B18/62</f>
        <v>0.9838709677419355</v>
      </c>
      <c r="C19" s="11">
        <f t="shared" ref="C19:H19" si="1">C18/62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  <c r="H19" s="11">
        <f t="shared" si="1"/>
        <v>1.6129032258064516E-2</v>
      </c>
      <c r="I19" s="11">
        <f>SUM(B19:H19)</f>
        <v>1</v>
      </c>
    </row>
    <row r="20" spans="1:18">
      <c r="A20" s="28" t="s">
        <v>26</v>
      </c>
      <c r="B20" s="12">
        <v>2</v>
      </c>
      <c r="C20" s="12">
        <v>0</v>
      </c>
      <c r="D20" s="12">
        <v>0</v>
      </c>
      <c r="E20" s="12">
        <v>0</v>
      </c>
      <c r="F20" s="12">
        <v>0</v>
      </c>
      <c r="G20" s="12">
        <v>1</v>
      </c>
      <c r="H20" s="12">
        <v>0</v>
      </c>
      <c r="I20" s="12">
        <f>SUM(B20:H20)</f>
        <v>3</v>
      </c>
    </row>
    <row r="21" spans="1:18">
      <c r="A21" s="29"/>
      <c r="B21" s="11">
        <f>B20/3</f>
        <v>0.66666666666666663</v>
      </c>
      <c r="C21" s="11">
        <f t="shared" ref="C21:H21" si="2">C20/3</f>
        <v>0</v>
      </c>
      <c r="D21" s="11">
        <f t="shared" si="2"/>
        <v>0</v>
      </c>
      <c r="E21" s="11">
        <f t="shared" si="2"/>
        <v>0</v>
      </c>
      <c r="F21" s="11">
        <f t="shared" si="2"/>
        <v>0</v>
      </c>
      <c r="G21" s="11">
        <f t="shared" si="2"/>
        <v>0.33333333333333331</v>
      </c>
      <c r="H21" s="11">
        <f t="shared" si="2"/>
        <v>0</v>
      </c>
      <c r="I21" s="11">
        <f>SUM(B21:H21)</f>
        <v>1</v>
      </c>
    </row>
    <row r="22" spans="1:18">
      <c r="A22" s="28" t="s">
        <v>2</v>
      </c>
      <c r="B22" s="12">
        <f t="shared" ref="B22:I22" si="3">SUM(B18+B20)</f>
        <v>63</v>
      </c>
      <c r="C22" s="12">
        <f t="shared" si="3"/>
        <v>0</v>
      </c>
      <c r="D22" s="12">
        <f t="shared" si="3"/>
        <v>0</v>
      </c>
      <c r="E22" s="12">
        <f t="shared" si="3"/>
        <v>0</v>
      </c>
      <c r="F22" s="12">
        <f t="shared" si="3"/>
        <v>0</v>
      </c>
      <c r="G22" s="12">
        <f t="shared" si="3"/>
        <v>1</v>
      </c>
      <c r="H22" s="12">
        <f t="shared" si="3"/>
        <v>1</v>
      </c>
      <c r="I22" s="12">
        <f t="shared" si="3"/>
        <v>65</v>
      </c>
    </row>
    <row r="23" spans="1:18">
      <c r="A23" s="29"/>
      <c r="B23" s="11">
        <f>B22/65</f>
        <v>0.96923076923076923</v>
      </c>
      <c r="C23" s="11">
        <f t="shared" ref="C23:H23" si="4">C22/65</f>
        <v>0</v>
      </c>
      <c r="D23" s="11">
        <f t="shared" si="4"/>
        <v>0</v>
      </c>
      <c r="E23" s="11">
        <f t="shared" si="4"/>
        <v>0</v>
      </c>
      <c r="F23" s="11">
        <f t="shared" si="4"/>
        <v>0</v>
      </c>
      <c r="G23" s="11">
        <f t="shared" si="4"/>
        <v>1.5384615384615385E-2</v>
      </c>
      <c r="H23" s="11">
        <f t="shared" si="4"/>
        <v>1.5384615384615385E-2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24" t="s">
        <v>1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1</v>
      </c>
      <c r="H28" s="4">
        <v>22</v>
      </c>
      <c r="I28" s="4">
        <v>14</v>
      </c>
      <c r="J28" s="4">
        <v>0</v>
      </c>
      <c r="K28" s="4">
        <v>0</v>
      </c>
      <c r="L28" s="4">
        <v>28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f>SUM(B28:Q28)</f>
        <v>65</v>
      </c>
    </row>
    <row r="29" spans="1:18">
      <c r="A29" s="24" t="s">
        <v>0</v>
      </c>
      <c r="B29" s="2">
        <f>B28/65</f>
        <v>0</v>
      </c>
      <c r="C29" s="2">
        <f t="shared" ref="C29:Q29" si="5">C28/65</f>
        <v>0</v>
      </c>
      <c r="D29" s="2">
        <f t="shared" si="5"/>
        <v>0</v>
      </c>
      <c r="E29" s="2">
        <f t="shared" si="5"/>
        <v>0</v>
      </c>
      <c r="F29" s="2">
        <f t="shared" si="5"/>
        <v>0</v>
      </c>
      <c r="G29" s="2">
        <f t="shared" si="5"/>
        <v>1.5384615384615385E-2</v>
      </c>
      <c r="H29" s="2">
        <f t="shared" si="5"/>
        <v>0.33846153846153848</v>
      </c>
      <c r="I29" s="2">
        <f t="shared" si="5"/>
        <v>0.2153846153846154</v>
      </c>
      <c r="J29" s="2">
        <f t="shared" si="5"/>
        <v>0</v>
      </c>
      <c r="K29" s="2">
        <f t="shared" si="5"/>
        <v>0</v>
      </c>
      <c r="L29" s="2">
        <f t="shared" si="5"/>
        <v>0.43076923076923079</v>
      </c>
      <c r="M29" s="2">
        <f t="shared" si="5"/>
        <v>0</v>
      </c>
      <c r="N29" s="2">
        <f t="shared" si="5"/>
        <v>0</v>
      </c>
      <c r="O29" s="2">
        <f t="shared" si="5"/>
        <v>0</v>
      </c>
      <c r="P29" s="2">
        <f t="shared" si="5"/>
        <v>0</v>
      </c>
      <c r="Q29" s="2">
        <f t="shared" si="5"/>
        <v>0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5" t="s">
        <v>9</v>
      </c>
      <c r="C33" s="25" t="s">
        <v>8</v>
      </c>
      <c r="D33" s="25" t="s">
        <v>3</v>
      </c>
      <c r="E33" s="25" t="s">
        <v>7</v>
      </c>
      <c r="F33" s="25" t="s">
        <v>6</v>
      </c>
      <c r="G33" s="25" t="s">
        <v>2</v>
      </c>
    </row>
    <row r="34" spans="1:7">
      <c r="A34" s="24" t="s">
        <v>1</v>
      </c>
      <c r="B34" s="4">
        <v>12</v>
      </c>
      <c r="C34" s="4">
        <v>34</v>
      </c>
      <c r="D34" s="4">
        <v>19</v>
      </c>
      <c r="E34" s="4">
        <v>0</v>
      </c>
      <c r="F34" s="4">
        <v>0</v>
      </c>
      <c r="G34" s="4">
        <f>SUM(B34:F34)</f>
        <v>65</v>
      </c>
    </row>
    <row r="35" spans="1:7">
      <c r="A35" s="24" t="s">
        <v>0</v>
      </c>
      <c r="B35" s="2">
        <f>B34/65</f>
        <v>0.18461538461538463</v>
      </c>
      <c r="C35" s="2">
        <f t="shared" ref="C35:F35" si="6">C34/65</f>
        <v>0.52307692307692311</v>
      </c>
      <c r="D35" s="2">
        <f t="shared" si="6"/>
        <v>0.29230769230769232</v>
      </c>
      <c r="E35" s="2">
        <f t="shared" si="6"/>
        <v>0</v>
      </c>
      <c r="F35" s="2">
        <f t="shared" si="6"/>
        <v>0</v>
      </c>
      <c r="G35" s="2">
        <f>SUM(B35:F35)</f>
        <v>1</v>
      </c>
    </row>
  </sheetData>
  <mergeCells count="13">
    <mergeCell ref="A22:A23"/>
    <mergeCell ref="E2:E3"/>
    <mergeCell ref="F2:I2"/>
    <mergeCell ref="J2:J3"/>
    <mergeCell ref="A18:A19"/>
    <mergeCell ref="A20:A21"/>
    <mergeCell ref="A2:A3"/>
    <mergeCell ref="B2:C2"/>
    <mergeCell ref="D2:D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5" t="s">
        <v>40</v>
      </c>
      <c r="C3" s="25" t="s">
        <v>26</v>
      </c>
      <c r="D3" s="32"/>
      <c r="E3" s="40"/>
      <c r="F3" s="25" t="s">
        <v>39</v>
      </c>
      <c r="G3" s="25" t="s">
        <v>38</v>
      </c>
      <c r="H3" s="25" t="s">
        <v>37</v>
      </c>
      <c r="I3" s="25" t="s">
        <v>5</v>
      </c>
      <c r="J3" s="27"/>
    </row>
    <row r="4" spans="1:10">
      <c r="A4" s="25" t="s">
        <v>1</v>
      </c>
      <c r="B4" s="21">
        <v>4</v>
      </c>
      <c r="C4" s="21">
        <v>0</v>
      </c>
      <c r="D4" s="21">
        <v>3</v>
      </c>
      <c r="E4" s="21">
        <v>2</v>
      </c>
      <c r="F4" s="21">
        <v>0</v>
      </c>
      <c r="G4" s="21">
        <v>1</v>
      </c>
      <c r="H4" s="21">
        <v>40</v>
      </c>
      <c r="I4" s="21">
        <v>0</v>
      </c>
      <c r="J4" s="21">
        <f>SUM(B4:I4)</f>
        <v>50</v>
      </c>
    </row>
    <row r="5" spans="1:10">
      <c r="A5" s="25" t="s">
        <v>0</v>
      </c>
      <c r="B5" s="20">
        <f>B4/50</f>
        <v>0.08</v>
      </c>
      <c r="C5" s="20">
        <f t="shared" ref="C5:I5" si="0">C4/50</f>
        <v>0</v>
      </c>
      <c r="D5" s="20">
        <f t="shared" si="0"/>
        <v>0.06</v>
      </c>
      <c r="E5" s="20">
        <f t="shared" si="0"/>
        <v>0.04</v>
      </c>
      <c r="F5" s="20">
        <f t="shared" si="0"/>
        <v>0</v>
      </c>
      <c r="G5" s="20">
        <f t="shared" si="0"/>
        <v>0.02</v>
      </c>
      <c r="H5" s="20">
        <f t="shared" si="0"/>
        <v>0.8</v>
      </c>
      <c r="I5" s="20">
        <f t="shared" si="0"/>
        <v>0</v>
      </c>
      <c r="J5" s="20">
        <f>SUM(B5:I5)</f>
        <v>1</v>
      </c>
    </row>
    <row r="6" spans="1:10">
      <c r="A6" s="25" t="s">
        <v>1</v>
      </c>
      <c r="B6" s="33">
        <f>SUM(B4:C4)</f>
        <v>4</v>
      </c>
      <c r="C6" s="34"/>
      <c r="D6" s="21">
        <f>D4</f>
        <v>3</v>
      </c>
      <c r="E6" s="21">
        <f>E4</f>
        <v>2</v>
      </c>
      <c r="F6" s="33">
        <f>SUM(F4:I4)</f>
        <v>41</v>
      </c>
      <c r="G6" s="35"/>
      <c r="H6" s="35"/>
      <c r="I6" s="34"/>
      <c r="J6" s="21">
        <f>SUM(B6:I6)</f>
        <v>50</v>
      </c>
    </row>
    <row r="7" spans="1:10">
      <c r="A7" s="25" t="s">
        <v>0</v>
      </c>
      <c r="B7" s="36">
        <f>B6/50</f>
        <v>0.08</v>
      </c>
      <c r="C7" s="37"/>
      <c r="D7" s="20">
        <f>D5</f>
        <v>0.06</v>
      </c>
      <c r="E7" s="20">
        <f>E5</f>
        <v>0.04</v>
      </c>
      <c r="F7" s="36">
        <f>F6/50</f>
        <v>0.82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5" t="s">
        <v>35</v>
      </c>
      <c r="D11" s="25" t="s">
        <v>34</v>
      </c>
      <c r="E11" s="25" t="s">
        <v>2</v>
      </c>
    </row>
    <row r="12" spans="1:10">
      <c r="A12" s="24" t="s">
        <v>1</v>
      </c>
      <c r="B12" s="4">
        <v>0</v>
      </c>
      <c r="C12" s="4">
        <v>0</v>
      </c>
      <c r="D12" s="4">
        <v>0</v>
      </c>
      <c r="E12" s="4">
        <f>SUM(B12:D12)</f>
        <v>0</v>
      </c>
    </row>
    <row r="13" spans="1:10">
      <c r="A13" s="24" t="s">
        <v>0</v>
      </c>
      <c r="B13" s="2">
        <v>0</v>
      </c>
      <c r="C13" s="2">
        <v>0</v>
      </c>
      <c r="D13" s="2">
        <v>0</v>
      </c>
      <c r="E13" s="2">
        <f>SUM(B13:D13)</f>
        <v>0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24"/>
      <c r="B17" s="25" t="s">
        <v>33</v>
      </c>
      <c r="C17" s="25" t="s">
        <v>32</v>
      </c>
      <c r="D17" s="25" t="s">
        <v>31</v>
      </c>
      <c r="E17" s="25" t="s">
        <v>30</v>
      </c>
      <c r="F17" s="25" t="s">
        <v>29</v>
      </c>
      <c r="G17" s="25" t="s">
        <v>28</v>
      </c>
      <c r="H17" s="25" t="s">
        <v>5</v>
      </c>
      <c r="I17" s="25" t="s">
        <v>2</v>
      </c>
    </row>
    <row r="18" spans="1:18">
      <c r="A18" s="28" t="s">
        <v>27</v>
      </c>
      <c r="B18" s="12">
        <v>4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f>SUM(B18:H18)</f>
        <v>4</v>
      </c>
    </row>
    <row r="19" spans="1:18">
      <c r="A19" s="29"/>
      <c r="B19" s="11">
        <f>B18/4</f>
        <v>1</v>
      </c>
      <c r="C19" s="11">
        <f t="shared" ref="C19:H19" si="1">C18/4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>SUM(B19:H19)</f>
        <v>1</v>
      </c>
    </row>
    <row r="20" spans="1:18">
      <c r="A20" s="28" t="s">
        <v>26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f>SUM(B20:H20)</f>
        <v>0</v>
      </c>
    </row>
    <row r="21" spans="1:18">
      <c r="A21" s="29"/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f>SUM(B21:H21)</f>
        <v>0</v>
      </c>
    </row>
    <row r="22" spans="1:18">
      <c r="A22" s="28" t="s">
        <v>2</v>
      </c>
      <c r="B22" s="12">
        <f t="shared" ref="B22:I22" si="2">SUM(B18+B20)</f>
        <v>4</v>
      </c>
      <c r="C22" s="12">
        <f t="shared" si="2"/>
        <v>0</v>
      </c>
      <c r="D22" s="12">
        <f t="shared" si="2"/>
        <v>0</v>
      </c>
      <c r="E22" s="12">
        <f t="shared" si="2"/>
        <v>0</v>
      </c>
      <c r="F22" s="12">
        <f t="shared" si="2"/>
        <v>0</v>
      </c>
      <c r="G22" s="12">
        <f t="shared" si="2"/>
        <v>0</v>
      </c>
      <c r="H22" s="12">
        <f t="shared" si="2"/>
        <v>0</v>
      </c>
      <c r="I22" s="12">
        <f t="shared" si="2"/>
        <v>4</v>
      </c>
    </row>
    <row r="23" spans="1:18">
      <c r="A23" s="29"/>
      <c r="B23" s="11">
        <f>B22/4</f>
        <v>1</v>
      </c>
      <c r="C23" s="11">
        <f t="shared" ref="C23:H23" si="3">C22/4</f>
        <v>0</v>
      </c>
      <c r="D23" s="11">
        <f t="shared" si="3"/>
        <v>0</v>
      </c>
      <c r="E23" s="11">
        <f t="shared" si="3"/>
        <v>0</v>
      </c>
      <c r="F23" s="11">
        <f t="shared" si="3"/>
        <v>0</v>
      </c>
      <c r="G23" s="11">
        <f t="shared" si="3"/>
        <v>0</v>
      </c>
      <c r="H23" s="11">
        <f t="shared" si="3"/>
        <v>0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24" t="s">
        <v>1</v>
      </c>
      <c r="B28" s="4">
        <v>3</v>
      </c>
      <c r="C28" s="4">
        <v>1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f>SUM(B28:Q28)</f>
        <v>4</v>
      </c>
    </row>
    <row r="29" spans="1:18">
      <c r="A29" s="24" t="s">
        <v>0</v>
      </c>
      <c r="B29" s="2">
        <f>B28/4</f>
        <v>0.75</v>
      </c>
      <c r="C29" s="2">
        <f t="shared" ref="C29:Q29" si="4">C28/4</f>
        <v>0.25</v>
      </c>
      <c r="D29" s="2">
        <f t="shared" si="4"/>
        <v>0</v>
      </c>
      <c r="E29" s="2">
        <f t="shared" si="4"/>
        <v>0</v>
      </c>
      <c r="F29" s="2">
        <f t="shared" si="4"/>
        <v>0</v>
      </c>
      <c r="G29" s="2">
        <f t="shared" si="4"/>
        <v>0</v>
      </c>
      <c r="H29" s="2">
        <f t="shared" si="4"/>
        <v>0</v>
      </c>
      <c r="I29" s="2">
        <f t="shared" si="4"/>
        <v>0</v>
      </c>
      <c r="J29" s="2">
        <f t="shared" si="4"/>
        <v>0</v>
      </c>
      <c r="K29" s="2">
        <f t="shared" si="4"/>
        <v>0</v>
      </c>
      <c r="L29" s="2">
        <f t="shared" si="4"/>
        <v>0</v>
      </c>
      <c r="M29" s="2">
        <f t="shared" si="4"/>
        <v>0</v>
      </c>
      <c r="N29" s="2">
        <f t="shared" si="4"/>
        <v>0</v>
      </c>
      <c r="O29" s="2">
        <f t="shared" si="4"/>
        <v>0</v>
      </c>
      <c r="P29" s="2">
        <f t="shared" si="4"/>
        <v>0</v>
      </c>
      <c r="Q29" s="2">
        <f t="shared" si="4"/>
        <v>0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5" t="s">
        <v>9</v>
      </c>
      <c r="C33" s="25" t="s">
        <v>8</v>
      </c>
      <c r="D33" s="25" t="s">
        <v>3</v>
      </c>
      <c r="E33" s="25" t="s">
        <v>7</v>
      </c>
      <c r="F33" s="25" t="s">
        <v>6</v>
      </c>
      <c r="G33" s="25" t="s">
        <v>2</v>
      </c>
    </row>
    <row r="34" spans="1:7">
      <c r="A34" s="24" t="s">
        <v>1</v>
      </c>
      <c r="B34" s="4">
        <v>1</v>
      </c>
      <c r="C34" s="4">
        <v>3</v>
      </c>
      <c r="D34" s="4">
        <v>0</v>
      </c>
      <c r="E34" s="4">
        <v>0</v>
      </c>
      <c r="F34" s="4">
        <v>0</v>
      </c>
      <c r="G34" s="4">
        <f>SUM(B34:F34)</f>
        <v>4</v>
      </c>
    </row>
    <row r="35" spans="1:7">
      <c r="A35" s="24" t="s">
        <v>0</v>
      </c>
      <c r="B35" s="2">
        <f>B34/4</f>
        <v>0.25</v>
      </c>
      <c r="C35" s="2">
        <f t="shared" ref="C35:F35" si="5">C34/4</f>
        <v>0.75</v>
      </c>
      <c r="D35" s="2">
        <f t="shared" si="5"/>
        <v>0</v>
      </c>
      <c r="E35" s="2">
        <f t="shared" si="5"/>
        <v>0</v>
      </c>
      <c r="F35" s="2">
        <f t="shared" si="5"/>
        <v>0</v>
      </c>
      <c r="G35" s="2">
        <f>SUM(B35:F35)</f>
        <v>1</v>
      </c>
    </row>
  </sheetData>
  <mergeCells count="13">
    <mergeCell ref="A22:A23"/>
    <mergeCell ref="E2:E3"/>
    <mergeCell ref="F2:I2"/>
    <mergeCell ref="J2:J3"/>
    <mergeCell ref="A18:A19"/>
    <mergeCell ref="A20:A21"/>
    <mergeCell ref="A2:A3"/>
    <mergeCell ref="B2:C2"/>
    <mergeCell ref="D2:D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5" t="s">
        <v>40</v>
      </c>
      <c r="C3" s="5" t="s">
        <v>26</v>
      </c>
      <c r="D3" s="32"/>
      <c r="E3" s="40"/>
      <c r="F3" s="5" t="s">
        <v>39</v>
      </c>
      <c r="G3" s="5" t="s">
        <v>38</v>
      </c>
      <c r="H3" s="5" t="s">
        <v>37</v>
      </c>
      <c r="I3" s="5" t="s">
        <v>5</v>
      </c>
      <c r="J3" s="27"/>
    </row>
    <row r="4" spans="1:10">
      <c r="A4" s="5" t="s">
        <v>1</v>
      </c>
      <c r="B4" s="21">
        <v>53</v>
      </c>
      <c r="C4" s="21">
        <v>3</v>
      </c>
      <c r="D4" s="21">
        <v>0</v>
      </c>
      <c r="E4" s="21">
        <v>0</v>
      </c>
      <c r="F4" s="21">
        <v>0</v>
      </c>
      <c r="G4" s="21">
        <v>1</v>
      </c>
      <c r="H4" s="21">
        <v>2</v>
      </c>
      <c r="I4" s="21">
        <v>1</v>
      </c>
      <c r="J4" s="21">
        <f>SUM(B4:I4)</f>
        <v>60</v>
      </c>
    </row>
    <row r="5" spans="1:10">
      <c r="A5" s="5" t="s">
        <v>0</v>
      </c>
      <c r="B5" s="20">
        <f>B4/60</f>
        <v>0.8833333333333333</v>
      </c>
      <c r="C5" s="20">
        <f t="shared" ref="C5:I5" si="0">C4/60</f>
        <v>0.05</v>
      </c>
      <c r="D5" s="20">
        <f t="shared" si="0"/>
        <v>0</v>
      </c>
      <c r="E5" s="20">
        <f t="shared" si="0"/>
        <v>0</v>
      </c>
      <c r="F5" s="20">
        <f t="shared" si="0"/>
        <v>0</v>
      </c>
      <c r="G5" s="20">
        <f t="shared" si="0"/>
        <v>1.6666666666666666E-2</v>
      </c>
      <c r="H5" s="20">
        <f t="shared" si="0"/>
        <v>3.3333333333333333E-2</v>
      </c>
      <c r="I5" s="20">
        <f t="shared" si="0"/>
        <v>1.6666666666666666E-2</v>
      </c>
      <c r="J5" s="20">
        <f>SUM(B5:I5)</f>
        <v>1</v>
      </c>
    </row>
    <row r="6" spans="1:10">
      <c r="A6" s="5" t="s">
        <v>1</v>
      </c>
      <c r="B6" s="33">
        <f>SUM(B4:C4)</f>
        <v>56</v>
      </c>
      <c r="C6" s="34"/>
      <c r="D6" s="21">
        <f>D4</f>
        <v>0</v>
      </c>
      <c r="E6" s="21">
        <f>E4</f>
        <v>0</v>
      </c>
      <c r="F6" s="33">
        <f>SUM(F4:I4)</f>
        <v>4</v>
      </c>
      <c r="G6" s="35"/>
      <c r="H6" s="35"/>
      <c r="I6" s="34"/>
      <c r="J6" s="21">
        <f>SUM(B6:I6)</f>
        <v>60</v>
      </c>
    </row>
    <row r="7" spans="1:10">
      <c r="A7" s="5" t="s">
        <v>0</v>
      </c>
      <c r="B7" s="36">
        <f>B6/60</f>
        <v>0.93333333333333335</v>
      </c>
      <c r="C7" s="37"/>
      <c r="D7" s="20">
        <f>D5</f>
        <v>0</v>
      </c>
      <c r="E7" s="20">
        <f>E5</f>
        <v>0</v>
      </c>
      <c r="F7" s="36">
        <f>F6/60</f>
        <v>6.6666666666666666E-2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5" t="s">
        <v>35</v>
      </c>
      <c r="D11" s="5" t="s">
        <v>34</v>
      </c>
      <c r="E11" s="5" t="s">
        <v>2</v>
      </c>
    </row>
    <row r="12" spans="1:10">
      <c r="A12" s="3" t="s">
        <v>1</v>
      </c>
      <c r="B12" s="4">
        <v>0</v>
      </c>
      <c r="C12" s="4">
        <v>0</v>
      </c>
      <c r="D12" s="4">
        <v>0</v>
      </c>
      <c r="E12" s="4">
        <f>SUM(B12:D12)</f>
        <v>0</v>
      </c>
    </row>
    <row r="13" spans="1:10">
      <c r="A13" s="3" t="s">
        <v>0</v>
      </c>
      <c r="B13" s="2">
        <v>0</v>
      </c>
      <c r="C13" s="2">
        <v>0</v>
      </c>
      <c r="D13" s="2">
        <v>0</v>
      </c>
      <c r="E13" s="2">
        <f>SUM(B13:D13)</f>
        <v>0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3"/>
      <c r="B17" s="5" t="s">
        <v>33</v>
      </c>
      <c r="C17" s="5" t="s">
        <v>32</v>
      </c>
      <c r="D17" s="5" t="s">
        <v>31</v>
      </c>
      <c r="E17" s="5" t="s">
        <v>30</v>
      </c>
      <c r="F17" s="5" t="s">
        <v>29</v>
      </c>
      <c r="G17" s="5" t="s">
        <v>28</v>
      </c>
      <c r="H17" s="5" t="s">
        <v>5</v>
      </c>
      <c r="I17" s="5" t="s">
        <v>2</v>
      </c>
    </row>
    <row r="18" spans="1:18">
      <c r="A18" s="28" t="s">
        <v>27</v>
      </c>
      <c r="B18" s="12">
        <v>21</v>
      </c>
      <c r="C18" s="12">
        <v>20</v>
      </c>
      <c r="D18" s="12">
        <v>4</v>
      </c>
      <c r="E18" s="12">
        <v>2</v>
      </c>
      <c r="F18" s="12">
        <v>3</v>
      </c>
      <c r="G18" s="12">
        <v>0</v>
      </c>
      <c r="H18" s="12">
        <v>3</v>
      </c>
      <c r="I18" s="12">
        <f>SUM(B18:H18)</f>
        <v>53</v>
      </c>
    </row>
    <row r="19" spans="1:18">
      <c r="A19" s="29"/>
      <c r="B19" s="11">
        <f>B18/53</f>
        <v>0.39622641509433965</v>
      </c>
      <c r="C19" s="11">
        <f t="shared" ref="C19:H19" si="1">C18/53</f>
        <v>0.37735849056603776</v>
      </c>
      <c r="D19" s="11">
        <f t="shared" si="1"/>
        <v>7.5471698113207544E-2</v>
      </c>
      <c r="E19" s="11">
        <f t="shared" si="1"/>
        <v>3.7735849056603772E-2</v>
      </c>
      <c r="F19" s="11">
        <f t="shared" si="1"/>
        <v>5.6603773584905662E-2</v>
      </c>
      <c r="G19" s="11">
        <f t="shared" si="1"/>
        <v>0</v>
      </c>
      <c r="H19" s="11">
        <f t="shared" si="1"/>
        <v>5.6603773584905662E-2</v>
      </c>
      <c r="I19" s="11">
        <f>SUM(B19:H19)</f>
        <v>1</v>
      </c>
    </row>
    <row r="20" spans="1:18">
      <c r="A20" s="28" t="s">
        <v>26</v>
      </c>
      <c r="B20" s="12">
        <v>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1</v>
      </c>
      <c r="I20" s="12">
        <f>SUM(B20:H20)</f>
        <v>3</v>
      </c>
    </row>
    <row r="21" spans="1:18">
      <c r="A21" s="29"/>
      <c r="B21" s="11">
        <f>B20/3</f>
        <v>0.66666666666666663</v>
      </c>
      <c r="C21" s="11">
        <f t="shared" ref="C21:H21" si="2">C20/3</f>
        <v>0</v>
      </c>
      <c r="D21" s="11">
        <f t="shared" si="2"/>
        <v>0</v>
      </c>
      <c r="E21" s="11">
        <f t="shared" si="2"/>
        <v>0</v>
      </c>
      <c r="F21" s="11">
        <f t="shared" si="2"/>
        <v>0</v>
      </c>
      <c r="G21" s="11">
        <f t="shared" si="2"/>
        <v>0</v>
      </c>
      <c r="H21" s="11">
        <f t="shared" si="2"/>
        <v>0.33333333333333331</v>
      </c>
      <c r="I21" s="11">
        <f>SUM(B21:H21)</f>
        <v>1</v>
      </c>
    </row>
    <row r="22" spans="1:18">
      <c r="A22" s="28" t="s">
        <v>2</v>
      </c>
      <c r="B22" s="12">
        <f t="shared" ref="B22:I22" si="3">SUM(B18+B20)</f>
        <v>23</v>
      </c>
      <c r="C22" s="12">
        <f t="shared" si="3"/>
        <v>20</v>
      </c>
      <c r="D22" s="12">
        <f t="shared" si="3"/>
        <v>4</v>
      </c>
      <c r="E22" s="12">
        <f t="shared" si="3"/>
        <v>2</v>
      </c>
      <c r="F22" s="12">
        <f t="shared" si="3"/>
        <v>3</v>
      </c>
      <c r="G22" s="12">
        <f t="shared" si="3"/>
        <v>0</v>
      </c>
      <c r="H22" s="12">
        <f t="shared" si="3"/>
        <v>4</v>
      </c>
      <c r="I22" s="12">
        <f t="shared" si="3"/>
        <v>56</v>
      </c>
    </row>
    <row r="23" spans="1:18">
      <c r="A23" s="29"/>
      <c r="B23" s="11">
        <f>B22/56</f>
        <v>0.4107142857142857</v>
      </c>
      <c r="C23" s="11">
        <f t="shared" ref="C23:H23" si="4">C22/56</f>
        <v>0.35714285714285715</v>
      </c>
      <c r="D23" s="11">
        <f t="shared" si="4"/>
        <v>7.1428571428571425E-2</v>
      </c>
      <c r="E23" s="11">
        <f t="shared" si="4"/>
        <v>3.5714285714285712E-2</v>
      </c>
      <c r="F23" s="11">
        <f t="shared" si="4"/>
        <v>5.3571428571428568E-2</v>
      </c>
      <c r="G23" s="11">
        <f t="shared" si="4"/>
        <v>0</v>
      </c>
      <c r="H23" s="11">
        <f t="shared" si="4"/>
        <v>7.1428571428571425E-2</v>
      </c>
      <c r="I23" s="11">
        <f>SUM(B23:H23)</f>
        <v>0.99999999999999989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3" t="s">
        <v>1</v>
      </c>
      <c r="B28" s="4">
        <v>12</v>
      </c>
      <c r="C28" s="4">
        <v>2</v>
      </c>
      <c r="D28" s="4">
        <v>7</v>
      </c>
      <c r="E28" s="4">
        <v>2</v>
      </c>
      <c r="F28" s="4">
        <v>0</v>
      </c>
      <c r="G28" s="4">
        <v>2</v>
      </c>
      <c r="H28" s="4">
        <v>0</v>
      </c>
      <c r="I28" s="4">
        <v>2</v>
      </c>
      <c r="J28" s="4">
        <v>1</v>
      </c>
      <c r="K28" s="4">
        <v>2</v>
      </c>
      <c r="L28" s="4">
        <v>2</v>
      </c>
      <c r="M28" s="4">
        <v>13</v>
      </c>
      <c r="N28" s="4">
        <v>3</v>
      </c>
      <c r="O28" s="4">
        <v>0</v>
      </c>
      <c r="P28" s="4">
        <v>3</v>
      </c>
      <c r="Q28" s="4">
        <v>5</v>
      </c>
      <c r="R28" s="4">
        <f>SUM(B28:Q28)</f>
        <v>56</v>
      </c>
    </row>
    <row r="29" spans="1:18">
      <c r="A29" s="3" t="s">
        <v>0</v>
      </c>
      <c r="B29" s="2">
        <f>B28/56</f>
        <v>0.21428571428571427</v>
      </c>
      <c r="C29" s="2">
        <f t="shared" ref="C29:Q29" si="5">C28/56</f>
        <v>3.5714285714285712E-2</v>
      </c>
      <c r="D29" s="2">
        <f t="shared" si="5"/>
        <v>0.125</v>
      </c>
      <c r="E29" s="2">
        <f t="shared" si="5"/>
        <v>3.5714285714285712E-2</v>
      </c>
      <c r="F29" s="2">
        <f t="shared" si="5"/>
        <v>0</v>
      </c>
      <c r="G29" s="2">
        <f t="shared" si="5"/>
        <v>3.5714285714285712E-2</v>
      </c>
      <c r="H29" s="2">
        <f t="shared" si="5"/>
        <v>0</v>
      </c>
      <c r="I29" s="2">
        <f t="shared" si="5"/>
        <v>3.5714285714285712E-2</v>
      </c>
      <c r="J29" s="2">
        <f t="shared" si="5"/>
        <v>1.7857142857142856E-2</v>
      </c>
      <c r="K29" s="2">
        <f t="shared" si="5"/>
        <v>3.5714285714285712E-2</v>
      </c>
      <c r="L29" s="2">
        <f t="shared" si="5"/>
        <v>3.5714285714285712E-2</v>
      </c>
      <c r="M29" s="2">
        <f t="shared" si="5"/>
        <v>0.23214285714285715</v>
      </c>
      <c r="N29" s="2">
        <f t="shared" si="5"/>
        <v>5.3571428571428568E-2</v>
      </c>
      <c r="O29" s="2">
        <f t="shared" si="5"/>
        <v>0</v>
      </c>
      <c r="P29" s="2">
        <f t="shared" si="5"/>
        <v>5.3571428571428568E-2</v>
      </c>
      <c r="Q29" s="2">
        <f t="shared" si="5"/>
        <v>8.9285714285714288E-2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5" t="s">
        <v>9</v>
      </c>
      <c r="C33" s="5" t="s">
        <v>8</v>
      </c>
      <c r="D33" s="5" t="s">
        <v>3</v>
      </c>
      <c r="E33" s="5" t="s">
        <v>7</v>
      </c>
      <c r="F33" s="5" t="s">
        <v>6</v>
      </c>
      <c r="G33" s="5" t="s">
        <v>2</v>
      </c>
    </row>
    <row r="34" spans="1:7">
      <c r="A34" s="3" t="s">
        <v>1</v>
      </c>
      <c r="B34" s="4">
        <v>13</v>
      </c>
      <c r="C34" s="4">
        <v>28</v>
      </c>
      <c r="D34" s="4">
        <v>14</v>
      </c>
      <c r="E34" s="4">
        <v>0</v>
      </c>
      <c r="F34" s="4">
        <v>1</v>
      </c>
      <c r="G34" s="4">
        <f>SUM(B34:F34)</f>
        <v>56</v>
      </c>
    </row>
    <row r="35" spans="1:7">
      <c r="A35" s="3" t="s">
        <v>0</v>
      </c>
      <c r="B35" s="2">
        <f>B34/56</f>
        <v>0.23214285714285715</v>
      </c>
      <c r="C35" s="2">
        <f t="shared" ref="C35:F35" si="6">C34/56</f>
        <v>0.5</v>
      </c>
      <c r="D35" s="2">
        <f t="shared" si="6"/>
        <v>0.25</v>
      </c>
      <c r="E35" s="2">
        <f t="shared" si="6"/>
        <v>0</v>
      </c>
      <c r="F35" s="2">
        <f t="shared" si="6"/>
        <v>1.7857142857142856E-2</v>
      </c>
      <c r="G35" s="2">
        <f>SUM(B35:F35)</f>
        <v>1</v>
      </c>
    </row>
  </sheetData>
  <mergeCells count="13">
    <mergeCell ref="A22:A23"/>
    <mergeCell ref="E2:E3"/>
    <mergeCell ref="F2:I2"/>
    <mergeCell ref="J2:J3"/>
    <mergeCell ref="A18:A19"/>
    <mergeCell ref="A20:A21"/>
    <mergeCell ref="A2:A3"/>
    <mergeCell ref="B2:C2"/>
    <mergeCell ref="D2:D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5" t="s">
        <v>40</v>
      </c>
      <c r="C3" s="25" t="s">
        <v>26</v>
      </c>
      <c r="D3" s="32"/>
      <c r="E3" s="40"/>
      <c r="F3" s="25" t="s">
        <v>39</v>
      </c>
      <c r="G3" s="25" t="s">
        <v>38</v>
      </c>
      <c r="H3" s="25" t="s">
        <v>37</v>
      </c>
      <c r="I3" s="25" t="s">
        <v>5</v>
      </c>
      <c r="J3" s="27"/>
    </row>
    <row r="4" spans="1:10">
      <c r="A4" s="25" t="s">
        <v>1</v>
      </c>
      <c r="B4" s="21">
        <v>7</v>
      </c>
      <c r="C4" s="21">
        <v>2</v>
      </c>
      <c r="D4" s="21">
        <v>0</v>
      </c>
      <c r="E4" s="21">
        <v>0</v>
      </c>
      <c r="F4" s="21">
        <v>0</v>
      </c>
      <c r="G4" s="21">
        <v>2</v>
      </c>
      <c r="H4" s="21">
        <v>1</v>
      </c>
      <c r="I4" s="21">
        <v>0</v>
      </c>
      <c r="J4" s="21">
        <f>SUM(B4:I4)</f>
        <v>12</v>
      </c>
    </row>
    <row r="5" spans="1:10">
      <c r="A5" s="25" t="s">
        <v>0</v>
      </c>
      <c r="B5" s="20">
        <f>B4/12</f>
        <v>0.58333333333333337</v>
      </c>
      <c r="C5" s="20">
        <f t="shared" ref="C5:I5" si="0">C4/12</f>
        <v>0.16666666666666666</v>
      </c>
      <c r="D5" s="20">
        <f t="shared" si="0"/>
        <v>0</v>
      </c>
      <c r="E5" s="20">
        <f t="shared" si="0"/>
        <v>0</v>
      </c>
      <c r="F5" s="20">
        <f t="shared" si="0"/>
        <v>0</v>
      </c>
      <c r="G5" s="20">
        <f t="shared" si="0"/>
        <v>0.16666666666666666</v>
      </c>
      <c r="H5" s="20">
        <f t="shared" si="0"/>
        <v>8.3333333333333329E-2</v>
      </c>
      <c r="I5" s="20">
        <f t="shared" si="0"/>
        <v>0</v>
      </c>
      <c r="J5" s="20">
        <f>SUM(B5:I5)</f>
        <v>1</v>
      </c>
    </row>
    <row r="6" spans="1:10">
      <c r="A6" s="25" t="s">
        <v>1</v>
      </c>
      <c r="B6" s="33">
        <f>SUM(B4:C4)</f>
        <v>9</v>
      </c>
      <c r="C6" s="34"/>
      <c r="D6" s="21">
        <f>D4</f>
        <v>0</v>
      </c>
      <c r="E6" s="21">
        <f>E4</f>
        <v>0</v>
      </c>
      <c r="F6" s="33">
        <f>SUM(F4:I4)</f>
        <v>3</v>
      </c>
      <c r="G6" s="35"/>
      <c r="H6" s="35"/>
      <c r="I6" s="34"/>
      <c r="J6" s="21">
        <f>SUM(B6:I6)</f>
        <v>12</v>
      </c>
    </row>
    <row r="7" spans="1:10">
      <c r="A7" s="25" t="s">
        <v>0</v>
      </c>
      <c r="B7" s="36">
        <f>B6/12</f>
        <v>0.75</v>
      </c>
      <c r="C7" s="37"/>
      <c r="D7" s="20">
        <f>D5</f>
        <v>0</v>
      </c>
      <c r="E7" s="20">
        <f>E5</f>
        <v>0</v>
      </c>
      <c r="F7" s="36">
        <f>F6/12</f>
        <v>0.25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5" t="s">
        <v>35</v>
      </c>
      <c r="D11" s="25" t="s">
        <v>34</v>
      </c>
      <c r="E11" s="25" t="s">
        <v>2</v>
      </c>
    </row>
    <row r="12" spans="1:10">
      <c r="A12" s="24" t="s">
        <v>1</v>
      </c>
      <c r="B12" s="4">
        <v>0</v>
      </c>
      <c r="C12" s="4">
        <v>0</v>
      </c>
      <c r="D12" s="4">
        <v>0</v>
      </c>
      <c r="E12" s="4">
        <f>SUM(B12:D12)</f>
        <v>0</v>
      </c>
    </row>
    <row r="13" spans="1:10">
      <c r="A13" s="24" t="s">
        <v>0</v>
      </c>
      <c r="B13" s="2">
        <v>0</v>
      </c>
      <c r="C13" s="2">
        <v>0</v>
      </c>
      <c r="D13" s="2">
        <v>0</v>
      </c>
      <c r="E13" s="2">
        <f>SUM(B13:D13)</f>
        <v>0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24"/>
      <c r="B17" s="25" t="s">
        <v>33</v>
      </c>
      <c r="C17" s="25" t="s">
        <v>32</v>
      </c>
      <c r="D17" s="25" t="s">
        <v>31</v>
      </c>
      <c r="E17" s="25" t="s">
        <v>30</v>
      </c>
      <c r="F17" s="25" t="s">
        <v>29</v>
      </c>
      <c r="G17" s="25" t="s">
        <v>28</v>
      </c>
      <c r="H17" s="25" t="s">
        <v>5</v>
      </c>
      <c r="I17" s="25" t="s">
        <v>2</v>
      </c>
    </row>
    <row r="18" spans="1:18">
      <c r="A18" s="28" t="s">
        <v>27</v>
      </c>
      <c r="B18" s="12">
        <v>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2</v>
      </c>
      <c r="I18" s="12">
        <f>SUM(B18:H18)</f>
        <v>7</v>
      </c>
    </row>
    <row r="19" spans="1:18">
      <c r="A19" s="29"/>
      <c r="B19" s="11">
        <f>B18/7</f>
        <v>0.7142857142857143</v>
      </c>
      <c r="C19" s="11">
        <f t="shared" ref="C19:H19" si="1">C18/7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  <c r="H19" s="11">
        <f t="shared" si="1"/>
        <v>0.2857142857142857</v>
      </c>
      <c r="I19" s="11">
        <f>SUM(B19:H19)</f>
        <v>1</v>
      </c>
    </row>
    <row r="20" spans="1:18">
      <c r="A20" s="28" t="s">
        <v>26</v>
      </c>
      <c r="B20" s="12">
        <v>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f>SUM(B20:H20)</f>
        <v>2</v>
      </c>
    </row>
    <row r="21" spans="1:18">
      <c r="A21" s="29"/>
      <c r="B21" s="11">
        <f t="shared" ref="B21:H21" si="2">B20/44</f>
        <v>4.5454545454545456E-2</v>
      </c>
      <c r="C21" s="11">
        <f t="shared" si="2"/>
        <v>0</v>
      </c>
      <c r="D21" s="11">
        <f t="shared" si="2"/>
        <v>0</v>
      </c>
      <c r="E21" s="11">
        <f t="shared" si="2"/>
        <v>0</v>
      </c>
      <c r="F21" s="11">
        <f t="shared" si="2"/>
        <v>0</v>
      </c>
      <c r="G21" s="11">
        <f t="shared" si="2"/>
        <v>0</v>
      </c>
      <c r="H21" s="11">
        <f t="shared" si="2"/>
        <v>0</v>
      </c>
      <c r="I21" s="11">
        <f>SUM(B21:H21)</f>
        <v>4.5454545454545456E-2</v>
      </c>
    </row>
    <row r="22" spans="1:18">
      <c r="A22" s="28" t="s">
        <v>2</v>
      </c>
      <c r="B22" s="12">
        <f t="shared" ref="B22:I22" si="3">SUM(B18+B20)</f>
        <v>7</v>
      </c>
      <c r="C22" s="12">
        <f t="shared" si="3"/>
        <v>0</v>
      </c>
      <c r="D22" s="12">
        <f t="shared" si="3"/>
        <v>0</v>
      </c>
      <c r="E22" s="12">
        <f t="shared" si="3"/>
        <v>0</v>
      </c>
      <c r="F22" s="12">
        <f t="shared" si="3"/>
        <v>0</v>
      </c>
      <c r="G22" s="12">
        <f t="shared" si="3"/>
        <v>0</v>
      </c>
      <c r="H22" s="12">
        <f t="shared" si="3"/>
        <v>2</v>
      </c>
      <c r="I22" s="12">
        <f t="shared" si="3"/>
        <v>9</v>
      </c>
    </row>
    <row r="23" spans="1:18">
      <c r="A23" s="29"/>
      <c r="B23" s="11">
        <f>B22/9</f>
        <v>0.77777777777777779</v>
      </c>
      <c r="C23" s="11">
        <f t="shared" ref="C23:H23" si="4">C22/9</f>
        <v>0</v>
      </c>
      <c r="D23" s="11">
        <f t="shared" si="4"/>
        <v>0</v>
      </c>
      <c r="E23" s="11">
        <f t="shared" si="4"/>
        <v>0</v>
      </c>
      <c r="F23" s="11">
        <f t="shared" si="4"/>
        <v>0</v>
      </c>
      <c r="G23" s="11">
        <f t="shared" si="4"/>
        <v>0</v>
      </c>
      <c r="H23" s="11">
        <f t="shared" si="4"/>
        <v>0.22222222222222221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24" t="s">
        <v>1</v>
      </c>
      <c r="B28" s="4">
        <v>0</v>
      </c>
      <c r="C28" s="4">
        <v>2</v>
      </c>
      <c r="D28" s="4">
        <v>0</v>
      </c>
      <c r="E28" s="4">
        <v>1</v>
      </c>
      <c r="F28" s="4">
        <v>0</v>
      </c>
      <c r="G28" s="4">
        <v>1</v>
      </c>
      <c r="H28" s="4">
        <v>0</v>
      </c>
      <c r="I28" s="4">
        <v>0</v>
      </c>
      <c r="J28" s="4">
        <v>0</v>
      </c>
      <c r="K28" s="4">
        <v>1</v>
      </c>
      <c r="L28" s="4">
        <v>3</v>
      </c>
      <c r="M28" s="4">
        <v>0</v>
      </c>
      <c r="N28" s="4">
        <v>0</v>
      </c>
      <c r="O28" s="4">
        <v>0</v>
      </c>
      <c r="P28" s="4">
        <v>1</v>
      </c>
      <c r="Q28" s="4">
        <v>0</v>
      </c>
      <c r="R28" s="4">
        <f>SUM(B28:Q28)</f>
        <v>9</v>
      </c>
    </row>
    <row r="29" spans="1:18">
      <c r="A29" s="24" t="s">
        <v>0</v>
      </c>
      <c r="B29" s="2">
        <f>B28/9</f>
        <v>0</v>
      </c>
      <c r="C29" s="2">
        <f t="shared" ref="C29:Q29" si="5">C28/9</f>
        <v>0.22222222222222221</v>
      </c>
      <c r="D29" s="2">
        <f t="shared" si="5"/>
        <v>0</v>
      </c>
      <c r="E29" s="2">
        <f t="shared" si="5"/>
        <v>0.1111111111111111</v>
      </c>
      <c r="F29" s="2">
        <f t="shared" si="5"/>
        <v>0</v>
      </c>
      <c r="G29" s="2">
        <f t="shared" si="5"/>
        <v>0.1111111111111111</v>
      </c>
      <c r="H29" s="2">
        <f t="shared" si="5"/>
        <v>0</v>
      </c>
      <c r="I29" s="2">
        <f t="shared" si="5"/>
        <v>0</v>
      </c>
      <c r="J29" s="2">
        <f t="shared" si="5"/>
        <v>0</v>
      </c>
      <c r="K29" s="2">
        <f t="shared" si="5"/>
        <v>0.1111111111111111</v>
      </c>
      <c r="L29" s="2">
        <f t="shared" si="5"/>
        <v>0.33333333333333331</v>
      </c>
      <c r="M29" s="2">
        <f t="shared" si="5"/>
        <v>0</v>
      </c>
      <c r="N29" s="2">
        <f t="shared" si="5"/>
        <v>0</v>
      </c>
      <c r="O29" s="2">
        <f t="shared" si="5"/>
        <v>0</v>
      </c>
      <c r="P29" s="2">
        <f t="shared" si="5"/>
        <v>0.1111111111111111</v>
      </c>
      <c r="Q29" s="2">
        <f t="shared" si="5"/>
        <v>0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5" t="s">
        <v>9</v>
      </c>
      <c r="C33" s="25" t="s">
        <v>8</v>
      </c>
      <c r="D33" s="25" t="s">
        <v>3</v>
      </c>
      <c r="E33" s="25" t="s">
        <v>7</v>
      </c>
      <c r="F33" s="25" t="s">
        <v>6</v>
      </c>
      <c r="G33" s="25" t="s">
        <v>2</v>
      </c>
    </row>
    <row r="34" spans="1:7">
      <c r="A34" s="24" t="s">
        <v>1</v>
      </c>
      <c r="B34" s="4">
        <v>0</v>
      </c>
      <c r="C34" s="4">
        <v>8</v>
      </c>
      <c r="D34" s="4">
        <v>1</v>
      </c>
      <c r="E34" s="4">
        <v>0</v>
      </c>
      <c r="F34" s="4">
        <v>0</v>
      </c>
      <c r="G34" s="4">
        <f>SUM(B34:F34)</f>
        <v>9</v>
      </c>
    </row>
    <row r="35" spans="1:7">
      <c r="A35" s="24" t="s">
        <v>0</v>
      </c>
      <c r="B35" s="2">
        <f>B34/9</f>
        <v>0</v>
      </c>
      <c r="C35" s="2">
        <f t="shared" ref="C35:F35" si="6">C34/9</f>
        <v>0.88888888888888884</v>
      </c>
      <c r="D35" s="2">
        <f t="shared" si="6"/>
        <v>0.1111111111111111</v>
      </c>
      <c r="E35" s="2">
        <f t="shared" si="6"/>
        <v>0</v>
      </c>
      <c r="F35" s="2">
        <f t="shared" si="6"/>
        <v>0</v>
      </c>
      <c r="G35" s="2">
        <f>SUM(B35:F35)</f>
        <v>1</v>
      </c>
    </row>
  </sheetData>
  <mergeCells count="13">
    <mergeCell ref="A22:A23"/>
    <mergeCell ref="E2:E3"/>
    <mergeCell ref="F2:I2"/>
    <mergeCell ref="J2:J3"/>
    <mergeCell ref="A18:A19"/>
    <mergeCell ref="A20:A21"/>
    <mergeCell ref="A2:A3"/>
    <mergeCell ref="B2:C2"/>
    <mergeCell ref="D2:D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5" t="s">
        <v>40</v>
      </c>
      <c r="C3" s="5" t="s">
        <v>26</v>
      </c>
      <c r="D3" s="32"/>
      <c r="E3" s="40"/>
      <c r="F3" s="5" t="s">
        <v>39</v>
      </c>
      <c r="G3" s="5" t="s">
        <v>38</v>
      </c>
      <c r="H3" s="5" t="s">
        <v>37</v>
      </c>
      <c r="I3" s="5" t="s">
        <v>5</v>
      </c>
      <c r="J3" s="27"/>
    </row>
    <row r="4" spans="1:10">
      <c r="A4" s="5" t="s">
        <v>1</v>
      </c>
      <c r="B4" s="21">
        <v>31</v>
      </c>
      <c r="C4" s="21">
        <v>9</v>
      </c>
      <c r="D4" s="21">
        <v>0</v>
      </c>
      <c r="E4" s="21">
        <v>0</v>
      </c>
      <c r="F4" s="21">
        <v>1</v>
      </c>
      <c r="G4" s="21">
        <v>5</v>
      </c>
      <c r="H4" s="21">
        <v>1</v>
      </c>
      <c r="I4" s="21">
        <v>1</v>
      </c>
      <c r="J4" s="21">
        <f>SUM(B4:I4)</f>
        <v>48</v>
      </c>
    </row>
    <row r="5" spans="1:10">
      <c r="A5" s="5" t="s">
        <v>0</v>
      </c>
      <c r="B5" s="20">
        <f>B4/48</f>
        <v>0.64583333333333337</v>
      </c>
      <c r="C5" s="20">
        <f t="shared" ref="C5:I5" si="0">C4/48</f>
        <v>0.1875</v>
      </c>
      <c r="D5" s="20">
        <f t="shared" si="0"/>
        <v>0</v>
      </c>
      <c r="E5" s="20">
        <f t="shared" si="0"/>
        <v>0</v>
      </c>
      <c r="F5" s="20">
        <f t="shared" si="0"/>
        <v>2.0833333333333332E-2</v>
      </c>
      <c r="G5" s="20">
        <f t="shared" si="0"/>
        <v>0.10416666666666667</v>
      </c>
      <c r="H5" s="20">
        <f t="shared" si="0"/>
        <v>2.0833333333333332E-2</v>
      </c>
      <c r="I5" s="20">
        <f t="shared" si="0"/>
        <v>2.0833333333333332E-2</v>
      </c>
      <c r="J5" s="20">
        <f>SUM(B5:I5)</f>
        <v>1</v>
      </c>
    </row>
    <row r="6" spans="1:10">
      <c r="A6" s="5" t="s">
        <v>1</v>
      </c>
      <c r="B6" s="33">
        <f>SUM(B4:C4)</f>
        <v>40</v>
      </c>
      <c r="C6" s="34"/>
      <c r="D6" s="21">
        <f>D4</f>
        <v>0</v>
      </c>
      <c r="E6" s="21">
        <f>E4</f>
        <v>0</v>
      </c>
      <c r="F6" s="33">
        <f>SUM(F4:I4)</f>
        <v>8</v>
      </c>
      <c r="G6" s="35"/>
      <c r="H6" s="35"/>
      <c r="I6" s="34"/>
      <c r="J6" s="21">
        <f>SUM(B6:I6)</f>
        <v>48</v>
      </c>
    </row>
    <row r="7" spans="1:10">
      <c r="A7" s="5" t="s">
        <v>0</v>
      </c>
      <c r="B7" s="36">
        <f>B6/48</f>
        <v>0.83333333333333337</v>
      </c>
      <c r="C7" s="37"/>
      <c r="D7" s="20">
        <f>D5</f>
        <v>0</v>
      </c>
      <c r="E7" s="20">
        <f>E5</f>
        <v>0</v>
      </c>
      <c r="F7" s="36">
        <f>F6/48</f>
        <v>0.16666666666666666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5" t="s">
        <v>35</v>
      </c>
      <c r="D11" s="5" t="s">
        <v>34</v>
      </c>
      <c r="E11" s="5" t="s">
        <v>2</v>
      </c>
    </row>
    <row r="12" spans="1:10">
      <c r="A12" s="3" t="s">
        <v>1</v>
      </c>
      <c r="B12" s="4">
        <v>1</v>
      </c>
      <c r="C12" s="4">
        <v>0</v>
      </c>
      <c r="D12" s="4">
        <v>0</v>
      </c>
      <c r="E12" s="4">
        <f>SUM(B12:D12)</f>
        <v>1</v>
      </c>
    </row>
    <row r="13" spans="1:10">
      <c r="A13" s="3" t="s">
        <v>0</v>
      </c>
      <c r="B13" s="2">
        <f>B12/1</f>
        <v>1</v>
      </c>
      <c r="C13" s="2">
        <f t="shared" ref="C13:D13" si="1">C12/1</f>
        <v>0</v>
      </c>
      <c r="D13" s="2">
        <f t="shared" si="1"/>
        <v>0</v>
      </c>
      <c r="E13" s="2">
        <f>SUM(B13:D13)</f>
        <v>1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3"/>
      <c r="B17" s="5" t="s">
        <v>33</v>
      </c>
      <c r="C17" s="5" t="s">
        <v>32</v>
      </c>
      <c r="D17" s="5" t="s">
        <v>31</v>
      </c>
      <c r="E17" s="5" t="s">
        <v>30</v>
      </c>
      <c r="F17" s="5" t="s">
        <v>29</v>
      </c>
      <c r="G17" s="5" t="s">
        <v>28</v>
      </c>
      <c r="H17" s="5" t="s">
        <v>5</v>
      </c>
      <c r="I17" s="5" t="s">
        <v>2</v>
      </c>
    </row>
    <row r="18" spans="1:18">
      <c r="A18" s="28" t="s">
        <v>27</v>
      </c>
      <c r="B18" s="12">
        <v>24</v>
      </c>
      <c r="C18" s="12">
        <v>3</v>
      </c>
      <c r="D18" s="12">
        <v>0</v>
      </c>
      <c r="E18" s="12">
        <v>1</v>
      </c>
      <c r="F18" s="12">
        <v>0</v>
      </c>
      <c r="G18" s="12">
        <v>1</v>
      </c>
      <c r="H18" s="12">
        <v>2</v>
      </c>
      <c r="I18" s="12">
        <f>SUM(B18:H18)</f>
        <v>31</v>
      </c>
    </row>
    <row r="19" spans="1:18">
      <c r="A19" s="29"/>
      <c r="B19" s="11">
        <f>B18/31</f>
        <v>0.77419354838709675</v>
      </c>
      <c r="C19" s="11">
        <f t="shared" ref="C19:H19" si="2">C18/31</f>
        <v>9.6774193548387094E-2</v>
      </c>
      <c r="D19" s="11">
        <f t="shared" si="2"/>
        <v>0</v>
      </c>
      <c r="E19" s="11">
        <f t="shared" si="2"/>
        <v>3.2258064516129031E-2</v>
      </c>
      <c r="F19" s="11">
        <f t="shared" si="2"/>
        <v>0</v>
      </c>
      <c r="G19" s="11">
        <f t="shared" si="2"/>
        <v>3.2258064516129031E-2</v>
      </c>
      <c r="H19" s="11">
        <f t="shared" si="2"/>
        <v>6.4516129032258063E-2</v>
      </c>
      <c r="I19" s="11">
        <f>SUM(B19:H19)</f>
        <v>1</v>
      </c>
    </row>
    <row r="20" spans="1:18">
      <c r="A20" s="28" t="s">
        <v>26</v>
      </c>
      <c r="B20" s="12">
        <v>7</v>
      </c>
      <c r="C20" s="12">
        <v>0</v>
      </c>
      <c r="D20" s="12">
        <v>0</v>
      </c>
      <c r="E20" s="12">
        <v>0</v>
      </c>
      <c r="F20" s="12">
        <v>0</v>
      </c>
      <c r="G20" s="12">
        <v>2</v>
      </c>
      <c r="H20" s="12">
        <v>0</v>
      </c>
      <c r="I20" s="12">
        <f>SUM(B20:H20)</f>
        <v>9</v>
      </c>
    </row>
    <row r="21" spans="1:18">
      <c r="A21" s="29"/>
      <c r="B21" s="11">
        <f>B20/9</f>
        <v>0.77777777777777779</v>
      </c>
      <c r="C21" s="11">
        <f t="shared" ref="C21:H21" si="3">C20/9</f>
        <v>0</v>
      </c>
      <c r="D21" s="11">
        <f t="shared" si="3"/>
        <v>0</v>
      </c>
      <c r="E21" s="11">
        <f t="shared" si="3"/>
        <v>0</v>
      </c>
      <c r="F21" s="11">
        <f t="shared" si="3"/>
        <v>0</v>
      </c>
      <c r="G21" s="11">
        <f t="shared" si="3"/>
        <v>0.22222222222222221</v>
      </c>
      <c r="H21" s="11">
        <f t="shared" si="3"/>
        <v>0</v>
      </c>
      <c r="I21" s="11">
        <f>SUM(B21:H21)</f>
        <v>1</v>
      </c>
    </row>
    <row r="22" spans="1:18">
      <c r="A22" s="28" t="s">
        <v>2</v>
      </c>
      <c r="B22" s="12">
        <f t="shared" ref="B22:I22" si="4">SUM(B18+B20)</f>
        <v>31</v>
      </c>
      <c r="C22" s="12">
        <f t="shared" si="4"/>
        <v>3</v>
      </c>
      <c r="D22" s="12">
        <f t="shared" si="4"/>
        <v>0</v>
      </c>
      <c r="E22" s="12">
        <f t="shared" si="4"/>
        <v>1</v>
      </c>
      <c r="F22" s="12">
        <f t="shared" si="4"/>
        <v>0</v>
      </c>
      <c r="G22" s="12">
        <f t="shared" si="4"/>
        <v>3</v>
      </c>
      <c r="H22" s="12">
        <f t="shared" si="4"/>
        <v>2</v>
      </c>
      <c r="I22" s="12">
        <f t="shared" si="4"/>
        <v>40</v>
      </c>
    </row>
    <row r="23" spans="1:18">
      <c r="A23" s="29"/>
      <c r="B23" s="11">
        <f>B22/40</f>
        <v>0.77500000000000002</v>
      </c>
      <c r="C23" s="11">
        <f t="shared" ref="C23:H23" si="5">C22/40</f>
        <v>7.4999999999999997E-2</v>
      </c>
      <c r="D23" s="11">
        <f t="shared" si="5"/>
        <v>0</v>
      </c>
      <c r="E23" s="11">
        <f t="shared" si="5"/>
        <v>2.5000000000000001E-2</v>
      </c>
      <c r="F23" s="11">
        <f t="shared" si="5"/>
        <v>0</v>
      </c>
      <c r="G23" s="11">
        <f t="shared" si="5"/>
        <v>7.4999999999999997E-2</v>
      </c>
      <c r="H23" s="11">
        <f t="shared" si="5"/>
        <v>0.05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3" t="s">
        <v>1</v>
      </c>
      <c r="B28" s="4">
        <v>3</v>
      </c>
      <c r="C28" s="4">
        <v>3</v>
      </c>
      <c r="D28" s="4">
        <v>0</v>
      </c>
      <c r="E28" s="4">
        <v>2</v>
      </c>
      <c r="F28" s="4">
        <v>2</v>
      </c>
      <c r="G28" s="4">
        <v>1</v>
      </c>
      <c r="H28" s="4">
        <v>6</v>
      </c>
      <c r="I28" s="4">
        <v>6</v>
      </c>
      <c r="J28" s="4">
        <v>0</v>
      </c>
      <c r="K28" s="4">
        <v>0</v>
      </c>
      <c r="L28" s="4">
        <v>6</v>
      </c>
      <c r="M28" s="4">
        <v>1</v>
      </c>
      <c r="N28" s="4">
        <v>1</v>
      </c>
      <c r="O28" s="4">
        <v>4</v>
      </c>
      <c r="P28" s="4">
        <v>5</v>
      </c>
      <c r="Q28" s="4">
        <v>0</v>
      </c>
      <c r="R28" s="4">
        <f>SUM(B28:Q28)</f>
        <v>40</v>
      </c>
    </row>
    <row r="29" spans="1:18">
      <c r="A29" s="3" t="s">
        <v>0</v>
      </c>
      <c r="B29" s="2">
        <f>B28/40</f>
        <v>7.4999999999999997E-2</v>
      </c>
      <c r="C29" s="2">
        <f t="shared" ref="C29:Q29" si="6">C28/40</f>
        <v>7.4999999999999997E-2</v>
      </c>
      <c r="D29" s="2">
        <f t="shared" si="6"/>
        <v>0</v>
      </c>
      <c r="E29" s="2">
        <f t="shared" si="6"/>
        <v>0.05</v>
      </c>
      <c r="F29" s="2">
        <f t="shared" si="6"/>
        <v>0.05</v>
      </c>
      <c r="G29" s="2">
        <f t="shared" si="6"/>
        <v>2.5000000000000001E-2</v>
      </c>
      <c r="H29" s="2">
        <f t="shared" si="6"/>
        <v>0.15</v>
      </c>
      <c r="I29" s="2">
        <f t="shared" si="6"/>
        <v>0.15</v>
      </c>
      <c r="J29" s="2">
        <f t="shared" si="6"/>
        <v>0</v>
      </c>
      <c r="K29" s="2">
        <f t="shared" si="6"/>
        <v>0</v>
      </c>
      <c r="L29" s="2">
        <f t="shared" si="6"/>
        <v>0.15</v>
      </c>
      <c r="M29" s="2">
        <f t="shared" si="6"/>
        <v>2.5000000000000001E-2</v>
      </c>
      <c r="N29" s="2">
        <f t="shared" si="6"/>
        <v>2.5000000000000001E-2</v>
      </c>
      <c r="O29" s="2">
        <f t="shared" si="6"/>
        <v>0.1</v>
      </c>
      <c r="P29" s="2">
        <f t="shared" si="6"/>
        <v>0.125</v>
      </c>
      <c r="Q29" s="2">
        <f t="shared" si="6"/>
        <v>0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5" t="s">
        <v>9</v>
      </c>
      <c r="C33" s="5" t="s">
        <v>8</v>
      </c>
      <c r="D33" s="5" t="s">
        <v>3</v>
      </c>
      <c r="E33" s="5" t="s">
        <v>7</v>
      </c>
      <c r="F33" s="5" t="s">
        <v>6</v>
      </c>
      <c r="G33" s="5" t="s">
        <v>2</v>
      </c>
    </row>
    <row r="34" spans="1:7">
      <c r="A34" s="3" t="s">
        <v>1</v>
      </c>
      <c r="B34" s="4">
        <v>3</v>
      </c>
      <c r="C34" s="4">
        <v>14</v>
      </c>
      <c r="D34" s="4">
        <v>22</v>
      </c>
      <c r="E34" s="4">
        <v>1</v>
      </c>
      <c r="F34" s="4">
        <v>0</v>
      </c>
      <c r="G34" s="4">
        <f>SUM(B34:F34)</f>
        <v>40</v>
      </c>
    </row>
    <row r="35" spans="1:7">
      <c r="A35" s="3" t="s">
        <v>0</v>
      </c>
      <c r="B35" s="2">
        <f>B34/40</f>
        <v>7.4999999999999997E-2</v>
      </c>
      <c r="C35" s="2">
        <f t="shared" ref="C35:F35" si="7">C34/40</f>
        <v>0.35</v>
      </c>
      <c r="D35" s="2">
        <f t="shared" si="7"/>
        <v>0.55000000000000004</v>
      </c>
      <c r="E35" s="2">
        <f t="shared" si="7"/>
        <v>2.5000000000000001E-2</v>
      </c>
      <c r="F35" s="2">
        <f t="shared" si="7"/>
        <v>0</v>
      </c>
      <c r="G35" s="2">
        <f>SUM(B35:F35)</f>
        <v>1</v>
      </c>
    </row>
  </sheetData>
  <mergeCells count="13">
    <mergeCell ref="A22:A23"/>
    <mergeCell ref="E2:E3"/>
    <mergeCell ref="F2:I2"/>
    <mergeCell ref="J2:J3"/>
    <mergeCell ref="A18:A19"/>
    <mergeCell ref="A20:A21"/>
    <mergeCell ref="A2:A3"/>
    <mergeCell ref="B2:C2"/>
    <mergeCell ref="D2:D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2" t="s">
        <v>40</v>
      </c>
      <c r="C3" s="22" t="s">
        <v>26</v>
      </c>
      <c r="D3" s="32"/>
      <c r="E3" s="40"/>
      <c r="F3" s="22" t="s">
        <v>39</v>
      </c>
      <c r="G3" s="22" t="s">
        <v>38</v>
      </c>
      <c r="H3" s="22" t="s">
        <v>37</v>
      </c>
      <c r="I3" s="22" t="s">
        <v>5</v>
      </c>
      <c r="J3" s="27"/>
    </row>
    <row r="4" spans="1:10">
      <c r="A4" s="22" t="s">
        <v>1</v>
      </c>
      <c r="B4" s="21">
        <v>612</v>
      </c>
      <c r="C4" s="21">
        <v>41</v>
      </c>
      <c r="D4" s="21">
        <v>25</v>
      </c>
      <c r="E4" s="21">
        <v>8</v>
      </c>
      <c r="F4" s="21">
        <v>12</v>
      </c>
      <c r="G4" s="21">
        <v>29</v>
      </c>
      <c r="H4" s="21">
        <v>49</v>
      </c>
      <c r="I4" s="21">
        <v>9</v>
      </c>
      <c r="J4" s="21">
        <f>SUM(B4:I4)</f>
        <v>785</v>
      </c>
    </row>
    <row r="5" spans="1:10">
      <c r="A5" s="22" t="s">
        <v>0</v>
      </c>
      <c r="B5" s="20">
        <f>B4/785</f>
        <v>0.77961783439490451</v>
      </c>
      <c r="C5" s="20">
        <f t="shared" ref="C5:I5" si="0">C4/785</f>
        <v>5.2229299363057327E-2</v>
      </c>
      <c r="D5" s="20">
        <f t="shared" si="0"/>
        <v>3.1847133757961783E-2</v>
      </c>
      <c r="E5" s="20">
        <f t="shared" si="0"/>
        <v>1.019108280254777E-2</v>
      </c>
      <c r="F5" s="20">
        <f t="shared" si="0"/>
        <v>1.5286624203821656E-2</v>
      </c>
      <c r="G5" s="20">
        <f t="shared" si="0"/>
        <v>3.6942675159235668E-2</v>
      </c>
      <c r="H5" s="20">
        <f t="shared" si="0"/>
        <v>6.2420382165605096E-2</v>
      </c>
      <c r="I5" s="20">
        <f t="shared" si="0"/>
        <v>1.1464968152866241E-2</v>
      </c>
      <c r="J5" s="20">
        <f>SUM(B5:I5)</f>
        <v>1</v>
      </c>
    </row>
    <row r="6" spans="1:10">
      <c r="A6" s="22" t="s">
        <v>1</v>
      </c>
      <c r="B6" s="33">
        <f>SUM(B4:C4)</f>
        <v>653</v>
      </c>
      <c r="C6" s="34"/>
      <c r="D6" s="21">
        <f>D4</f>
        <v>25</v>
      </c>
      <c r="E6" s="21">
        <f>E4</f>
        <v>8</v>
      </c>
      <c r="F6" s="33">
        <f>SUM(F4:I4)</f>
        <v>99</v>
      </c>
      <c r="G6" s="35"/>
      <c r="H6" s="35"/>
      <c r="I6" s="34"/>
      <c r="J6" s="21">
        <f>SUM(B6:I6)</f>
        <v>785</v>
      </c>
    </row>
    <row r="7" spans="1:10">
      <c r="A7" s="22" t="s">
        <v>0</v>
      </c>
      <c r="B7" s="36">
        <f>B6/785</f>
        <v>0.83184713375796182</v>
      </c>
      <c r="C7" s="37"/>
      <c r="D7" s="20">
        <f>D5</f>
        <v>3.1847133757961783E-2</v>
      </c>
      <c r="E7" s="20">
        <f>E5</f>
        <v>1.019108280254777E-2</v>
      </c>
      <c r="F7" s="36">
        <f>F6/785</f>
        <v>0.12611464968152866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2" t="s">
        <v>35</v>
      </c>
      <c r="D11" s="22" t="s">
        <v>34</v>
      </c>
      <c r="E11" s="22" t="s">
        <v>2</v>
      </c>
    </row>
    <row r="12" spans="1:10">
      <c r="A12" s="8" t="s">
        <v>1</v>
      </c>
      <c r="B12" s="4">
        <v>8</v>
      </c>
      <c r="C12" s="4">
        <v>2</v>
      </c>
      <c r="D12" s="4">
        <v>2</v>
      </c>
      <c r="E12" s="4">
        <f>SUM(B12:D12)</f>
        <v>12</v>
      </c>
    </row>
    <row r="13" spans="1:10">
      <c r="A13" s="8" t="s">
        <v>0</v>
      </c>
      <c r="B13" s="2">
        <f>B12/12</f>
        <v>0.66666666666666663</v>
      </c>
      <c r="C13" s="2">
        <f>C12/12</f>
        <v>0.16666666666666666</v>
      </c>
      <c r="D13" s="2">
        <f>D12/12</f>
        <v>0.16666666666666666</v>
      </c>
      <c r="E13" s="2">
        <f>SUM(B13:D13)</f>
        <v>0.99999999999999989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8"/>
      <c r="B17" s="22" t="s">
        <v>33</v>
      </c>
      <c r="C17" s="22" t="s">
        <v>32</v>
      </c>
      <c r="D17" s="22" t="s">
        <v>31</v>
      </c>
      <c r="E17" s="22" t="s">
        <v>30</v>
      </c>
      <c r="F17" s="22" t="s">
        <v>29</v>
      </c>
      <c r="G17" s="22" t="s">
        <v>28</v>
      </c>
      <c r="H17" s="22" t="s">
        <v>5</v>
      </c>
      <c r="I17" s="22" t="s">
        <v>2</v>
      </c>
    </row>
    <row r="18" spans="1:18">
      <c r="A18" s="28" t="s">
        <v>27</v>
      </c>
      <c r="B18" s="12">
        <v>517</v>
      </c>
      <c r="C18" s="12">
        <v>19</v>
      </c>
      <c r="D18" s="12">
        <v>3</v>
      </c>
      <c r="E18" s="12">
        <v>12</v>
      </c>
      <c r="F18" s="12">
        <v>9</v>
      </c>
      <c r="G18" s="12">
        <v>13</v>
      </c>
      <c r="H18" s="12">
        <v>39</v>
      </c>
      <c r="I18" s="12">
        <f>SUM(B18:H18)</f>
        <v>612</v>
      </c>
    </row>
    <row r="19" spans="1:18">
      <c r="A19" s="29"/>
      <c r="B19" s="11">
        <f>B18/612</f>
        <v>0.84477124183006536</v>
      </c>
      <c r="C19" s="11">
        <f t="shared" ref="C19:H19" si="1">C18/612</f>
        <v>3.1045751633986929E-2</v>
      </c>
      <c r="D19" s="11">
        <f t="shared" si="1"/>
        <v>4.9019607843137254E-3</v>
      </c>
      <c r="E19" s="11">
        <f t="shared" si="1"/>
        <v>1.9607843137254902E-2</v>
      </c>
      <c r="F19" s="11">
        <f t="shared" si="1"/>
        <v>1.4705882352941176E-2</v>
      </c>
      <c r="G19" s="11">
        <f t="shared" si="1"/>
        <v>2.1241830065359478E-2</v>
      </c>
      <c r="H19" s="11">
        <f t="shared" si="1"/>
        <v>6.3725490196078427E-2</v>
      </c>
      <c r="I19" s="11">
        <f>SUM(B19:H19)</f>
        <v>1</v>
      </c>
    </row>
    <row r="20" spans="1:18">
      <c r="A20" s="28" t="s">
        <v>26</v>
      </c>
      <c r="B20" s="12">
        <v>26</v>
      </c>
      <c r="C20" s="12">
        <v>0</v>
      </c>
      <c r="D20" s="12">
        <v>0</v>
      </c>
      <c r="E20" s="12">
        <v>1</v>
      </c>
      <c r="F20" s="12">
        <v>0</v>
      </c>
      <c r="G20" s="12">
        <v>8</v>
      </c>
      <c r="H20" s="12">
        <v>6</v>
      </c>
      <c r="I20" s="12">
        <f>SUM(B20:H20)</f>
        <v>41</v>
      </c>
    </row>
    <row r="21" spans="1:18">
      <c r="A21" s="29"/>
      <c r="B21" s="11">
        <f>B20/41</f>
        <v>0.63414634146341464</v>
      </c>
      <c r="C21" s="11">
        <f t="shared" ref="C21:H21" si="2">C20/41</f>
        <v>0</v>
      </c>
      <c r="D21" s="11">
        <f t="shared" si="2"/>
        <v>0</v>
      </c>
      <c r="E21" s="11">
        <f t="shared" si="2"/>
        <v>2.4390243902439025E-2</v>
      </c>
      <c r="F21" s="11">
        <f t="shared" si="2"/>
        <v>0</v>
      </c>
      <c r="G21" s="11">
        <f t="shared" si="2"/>
        <v>0.1951219512195122</v>
      </c>
      <c r="H21" s="11">
        <f t="shared" si="2"/>
        <v>0.14634146341463414</v>
      </c>
      <c r="I21" s="11">
        <f>SUM(B21:H21)</f>
        <v>1</v>
      </c>
    </row>
    <row r="22" spans="1:18">
      <c r="A22" s="28" t="s">
        <v>2</v>
      </c>
      <c r="B22" s="12">
        <f t="shared" ref="B22:I22" si="3">SUM(B18+B20)</f>
        <v>543</v>
      </c>
      <c r="C22" s="12">
        <f t="shared" si="3"/>
        <v>19</v>
      </c>
      <c r="D22" s="12">
        <f t="shared" si="3"/>
        <v>3</v>
      </c>
      <c r="E22" s="12">
        <f t="shared" si="3"/>
        <v>13</v>
      </c>
      <c r="F22" s="12">
        <f t="shared" si="3"/>
        <v>9</v>
      </c>
      <c r="G22" s="12">
        <f t="shared" si="3"/>
        <v>21</v>
      </c>
      <c r="H22" s="12">
        <f t="shared" si="3"/>
        <v>45</v>
      </c>
      <c r="I22" s="12">
        <f t="shared" si="3"/>
        <v>653</v>
      </c>
    </row>
    <row r="23" spans="1:18">
      <c r="A23" s="29"/>
      <c r="B23" s="11">
        <f>B22/653</f>
        <v>0.83154670750382853</v>
      </c>
      <c r="C23" s="11">
        <f t="shared" ref="C23:H23" si="4">C22/653</f>
        <v>2.9096477794793262E-2</v>
      </c>
      <c r="D23" s="11">
        <f t="shared" si="4"/>
        <v>4.5941807044410417E-3</v>
      </c>
      <c r="E23" s="11">
        <f t="shared" si="4"/>
        <v>1.9908116385911178E-2</v>
      </c>
      <c r="F23" s="11">
        <f t="shared" si="4"/>
        <v>1.3782542113323124E-2</v>
      </c>
      <c r="G23" s="11">
        <f t="shared" si="4"/>
        <v>3.2159264931087291E-2</v>
      </c>
      <c r="H23" s="11">
        <f t="shared" si="4"/>
        <v>6.8912710566615618E-2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8" t="s">
        <v>1</v>
      </c>
      <c r="B28" s="4">
        <v>45</v>
      </c>
      <c r="C28" s="4">
        <v>74</v>
      </c>
      <c r="D28" s="4">
        <v>136</v>
      </c>
      <c r="E28" s="4">
        <v>17</v>
      </c>
      <c r="F28" s="4">
        <v>11</v>
      </c>
      <c r="G28" s="4">
        <v>7</v>
      </c>
      <c r="H28" s="4">
        <v>48</v>
      </c>
      <c r="I28" s="4">
        <v>45</v>
      </c>
      <c r="J28" s="4">
        <v>6</v>
      </c>
      <c r="K28" s="4">
        <v>12</v>
      </c>
      <c r="L28" s="4">
        <v>76</v>
      </c>
      <c r="M28" s="4">
        <v>8</v>
      </c>
      <c r="N28" s="4">
        <v>8</v>
      </c>
      <c r="O28" s="4">
        <v>11</v>
      </c>
      <c r="P28" s="4">
        <v>146</v>
      </c>
      <c r="Q28" s="4">
        <v>3</v>
      </c>
      <c r="R28" s="4">
        <f>SUM(B28:Q28)</f>
        <v>653</v>
      </c>
    </row>
    <row r="29" spans="1:18">
      <c r="A29" s="8" t="s">
        <v>0</v>
      </c>
      <c r="B29" s="2">
        <f>B28/653</f>
        <v>6.8912710566615618E-2</v>
      </c>
      <c r="C29" s="2">
        <f t="shared" ref="C29:Q29" si="5">C28/653</f>
        <v>0.11332312404287902</v>
      </c>
      <c r="D29" s="2">
        <f t="shared" si="5"/>
        <v>0.20826952526799389</v>
      </c>
      <c r="E29" s="2">
        <f t="shared" si="5"/>
        <v>2.6033690658499236E-2</v>
      </c>
      <c r="F29" s="2">
        <f t="shared" si="5"/>
        <v>1.6845329249617153E-2</v>
      </c>
      <c r="G29" s="2">
        <f t="shared" si="5"/>
        <v>1.0719754977029096E-2</v>
      </c>
      <c r="H29" s="2">
        <f t="shared" si="5"/>
        <v>7.3506891271056668E-2</v>
      </c>
      <c r="I29" s="2">
        <f t="shared" si="5"/>
        <v>6.8912710566615618E-2</v>
      </c>
      <c r="J29" s="2">
        <f t="shared" si="5"/>
        <v>9.1883614088820835E-3</v>
      </c>
      <c r="K29" s="2">
        <f t="shared" si="5"/>
        <v>1.8376722817764167E-2</v>
      </c>
      <c r="L29" s="2">
        <f t="shared" si="5"/>
        <v>0.11638591117917305</v>
      </c>
      <c r="M29" s="2">
        <f t="shared" si="5"/>
        <v>1.2251148545176111E-2</v>
      </c>
      <c r="N29" s="2">
        <f t="shared" si="5"/>
        <v>1.2251148545176111E-2</v>
      </c>
      <c r="O29" s="2">
        <f t="shared" si="5"/>
        <v>1.6845329249617153E-2</v>
      </c>
      <c r="P29" s="2">
        <f t="shared" si="5"/>
        <v>0.22358346094946402</v>
      </c>
      <c r="Q29" s="2">
        <f t="shared" si="5"/>
        <v>4.5941807044410417E-3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2" t="s">
        <v>9</v>
      </c>
      <c r="C33" s="22" t="s">
        <v>8</v>
      </c>
      <c r="D33" s="22" t="s">
        <v>3</v>
      </c>
      <c r="E33" s="22" t="s">
        <v>7</v>
      </c>
      <c r="F33" s="22" t="s">
        <v>6</v>
      </c>
      <c r="G33" s="22" t="s">
        <v>2</v>
      </c>
    </row>
    <row r="34" spans="1:7">
      <c r="A34" s="8" t="s">
        <v>1</v>
      </c>
      <c r="B34" s="4">
        <v>181</v>
      </c>
      <c r="C34" s="4">
        <v>273</v>
      </c>
      <c r="D34" s="4">
        <v>185</v>
      </c>
      <c r="E34" s="4">
        <v>13</v>
      </c>
      <c r="F34" s="4">
        <v>1</v>
      </c>
      <c r="G34" s="4">
        <f>SUM(B34:F34)</f>
        <v>653</v>
      </c>
    </row>
    <row r="35" spans="1:7">
      <c r="A35" s="8" t="s">
        <v>0</v>
      </c>
      <c r="B35" s="2">
        <f>B34/653</f>
        <v>0.27718223583460949</v>
      </c>
      <c r="C35" s="2">
        <f t="shared" ref="C35:F35" si="6">C34/653</f>
        <v>0.41807044410413474</v>
      </c>
      <c r="D35" s="2">
        <f t="shared" si="6"/>
        <v>0.28330781010719758</v>
      </c>
      <c r="E35" s="2">
        <f t="shared" si="6"/>
        <v>1.9908116385911178E-2</v>
      </c>
      <c r="F35" s="2">
        <f t="shared" si="6"/>
        <v>1.5313935681470138E-3</v>
      </c>
      <c r="G35" s="2">
        <f>SUM(B35:F35)</f>
        <v>0.99999999999999989</v>
      </c>
    </row>
  </sheetData>
  <mergeCells count="13">
    <mergeCell ref="E2:E3"/>
    <mergeCell ref="F2:I2"/>
    <mergeCell ref="J2:J3"/>
    <mergeCell ref="A18:A19"/>
    <mergeCell ref="A20:A21"/>
    <mergeCell ref="A2:A3"/>
    <mergeCell ref="B2:C2"/>
    <mergeCell ref="D2:D3"/>
    <mergeCell ref="A22:A2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2" t="s">
        <v>40</v>
      </c>
      <c r="C3" s="22" t="s">
        <v>26</v>
      </c>
      <c r="D3" s="32"/>
      <c r="E3" s="40"/>
      <c r="F3" s="22" t="s">
        <v>39</v>
      </c>
      <c r="G3" s="22" t="s">
        <v>38</v>
      </c>
      <c r="H3" s="22" t="s">
        <v>37</v>
      </c>
      <c r="I3" s="22" t="s">
        <v>5</v>
      </c>
      <c r="J3" s="27"/>
    </row>
    <row r="4" spans="1:10">
      <c r="A4" s="22" t="s">
        <v>1</v>
      </c>
      <c r="B4" s="21">
        <v>38</v>
      </c>
      <c r="C4" s="21">
        <v>0</v>
      </c>
      <c r="D4" s="21">
        <v>0</v>
      </c>
      <c r="E4" s="21">
        <v>1</v>
      </c>
      <c r="F4" s="21">
        <v>0</v>
      </c>
      <c r="G4" s="21">
        <v>2</v>
      </c>
      <c r="H4" s="21">
        <v>0</v>
      </c>
      <c r="I4" s="21">
        <v>0</v>
      </c>
      <c r="J4" s="21">
        <f>SUM(B4:I4)</f>
        <v>41</v>
      </c>
    </row>
    <row r="5" spans="1:10">
      <c r="A5" s="22" t="s">
        <v>0</v>
      </c>
      <c r="B5" s="20">
        <f>B4/41</f>
        <v>0.92682926829268297</v>
      </c>
      <c r="C5" s="20">
        <f t="shared" ref="C5:I5" si="0">C4/41</f>
        <v>0</v>
      </c>
      <c r="D5" s="20">
        <f t="shared" si="0"/>
        <v>0</v>
      </c>
      <c r="E5" s="20">
        <f t="shared" si="0"/>
        <v>2.4390243902439025E-2</v>
      </c>
      <c r="F5" s="20">
        <f t="shared" si="0"/>
        <v>0</v>
      </c>
      <c r="G5" s="20">
        <f t="shared" si="0"/>
        <v>4.878048780487805E-2</v>
      </c>
      <c r="H5" s="20">
        <f t="shared" si="0"/>
        <v>0</v>
      </c>
      <c r="I5" s="20">
        <f t="shared" si="0"/>
        <v>0</v>
      </c>
      <c r="J5" s="20">
        <f>SUM(B5:I5)</f>
        <v>1</v>
      </c>
    </row>
    <row r="6" spans="1:10">
      <c r="A6" s="22" t="s">
        <v>1</v>
      </c>
      <c r="B6" s="33">
        <f>SUM(B4:C4)</f>
        <v>38</v>
      </c>
      <c r="C6" s="34"/>
      <c r="D6" s="21">
        <f>D4</f>
        <v>0</v>
      </c>
      <c r="E6" s="21">
        <f>E4</f>
        <v>1</v>
      </c>
      <c r="F6" s="33">
        <f>SUM(F4:I4)</f>
        <v>2</v>
      </c>
      <c r="G6" s="35"/>
      <c r="H6" s="35"/>
      <c r="I6" s="34"/>
      <c r="J6" s="21">
        <f>SUM(B6:I6)</f>
        <v>41</v>
      </c>
    </row>
    <row r="7" spans="1:10">
      <c r="A7" s="22" t="s">
        <v>0</v>
      </c>
      <c r="B7" s="36">
        <f>B6/41</f>
        <v>0.92682926829268297</v>
      </c>
      <c r="C7" s="37"/>
      <c r="D7" s="20">
        <f>D5</f>
        <v>0</v>
      </c>
      <c r="E7" s="20">
        <f>E5</f>
        <v>2.4390243902439025E-2</v>
      </c>
      <c r="F7" s="36">
        <f>F6/41</f>
        <v>4.878048780487805E-2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2" t="s">
        <v>35</v>
      </c>
      <c r="D11" s="22" t="s">
        <v>34</v>
      </c>
      <c r="E11" s="22" t="s">
        <v>2</v>
      </c>
    </row>
    <row r="12" spans="1:10">
      <c r="A12" s="8" t="s">
        <v>1</v>
      </c>
      <c r="B12" s="4">
        <v>0</v>
      </c>
      <c r="C12" s="4">
        <v>0</v>
      </c>
      <c r="D12" s="4">
        <v>0</v>
      </c>
      <c r="E12" s="4">
        <f>SUM(B12:D12)</f>
        <v>0</v>
      </c>
    </row>
    <row r="13" spans="1:10">
      <c r="A13" s="8" t="s">
        <v>0</v>
      </c>
      <c r="B13" s="2">
        <v>0</v>
      </c>
      <c r="C13" s="2">
        <v>0</v>
      </c>
      <c r="D13" s="2">
        <v>0</v>
      </c>
      <c r="E13" s="2">
        <f>SUM(B13:D13)</f>
        <v>0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8"/>
      <c r="B17" s="22" t="s">
        <v>33</v>
      </c>
      <c r="C17" s="22" t="s">
        <v>32</v>
      </c>
      <c r="D17" s="22" t="s">
        <v>31</v>
      </c>
      <c r="E17" s="22" t="s">
        <v>30</v>
      </c>
      <c r="F17" s="22" t="s">
        <v>29</v>
      </c>
      <c r="G17" s="22" t="s">
        <v>28</v>
      </c>
      <c r="H17" s="22" t="s">
        <v>5</v>
      </c>
      <c r="I17" s="22" t="s">
        <v>2</v>
      </c>
    </row>
    <row r="18" spans="1:18">
      <c r="A18" s="28" t="s">
        <v>27</v>
      </c>
      <c r="B18" s="12">
        <v>30</v>
      </c>
      <c r="C18" s="12">
        <v>0</v>
      </c>
      <c r="D18" s="12">
        <v>1</v>
      </c>
      <c r="E18" s="12">
        <v>2</v>
      </c>
      <c r="F18" s="12">
        <v>0</v>
      </c>
      <c r="G18" s="12">
        <v>1</v>
      </c>
      <c r="H18" s="12">
        <v>4</v>
      </c>
      <c r="I18" s="12">
        <f>SUM(B18:H18)</f>
        <v>38</v>
      </c>
    </row>
    <row r="19" spans="1:18">
      <c r="A19" s="29"/>
      <c r="B19" s="11">
        <f>B18/38</f>
        <v>0.78947368421052633</v>
      </c>
      <c r="C19" s="11">
        <f t="shared" ref="C19:H19" si="1">C18/38</f>
        <v>0</v>
      </c>
      <c r="D19" s="11">
        <f t="shared" si="1"/>
        <v>2.6315789473684209E-2</v>
      </c>
      <c r="E19" s="11">
        <f t="shared" si="1"/>
        <v>5.2631578947368418E-2</v>
      </c>
      <c r="F19" s="11">
        <f t="shared" si="1"/>
        <v>0</v>
      </c>
      <c r="G19" s="11">
        <f t="shared" si="1"/>
        <v>2.6315789473684209E-2</v>
      </c>
      <c r="H19" s="11">
        <f t="shared" si="1"/>
        <v>0.10526315789473684</v>
      </c>
      <c r="I19" s="11">
        <f>SUM(B19:H19)</f>
        <v>1</v>
      </c>
    </row>
    <row r="20" spans="1:18">
      <c r="A20" s="28" t="s">
        <v>26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f>SUM(B20:H20)</f>
        <v>0</v>
      </c>
    </row>
    <row r="21" spans="1:18">
      <c r="A21" s="29"/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f>SUM(B21:H21)</f>
        <v>0</v>
      </c>
    </row>
    <row r="22" spans="1:18">
      <c r="A22" s="28" t="s">
        <v>2</v>
      </c>
      <c r="B22" s="12">
        <f t="shared" ref="B22:I22" si="2">SUM(B18+B20)</f>
        <v>30</v>
      </c>
      <c r="C22" s="12">
        <f t="shared" si="2"/>
        <v>0</v>
      </c>
      <c r="D22" s="12">
        <f t="shared" si="2"/>
        <v>1</v>
      </c>
      <c r="E22" s="12">
        <f t="shared" si="2"/>
        <v>2</v>
      </c>
      <c r="F22" s="12">
        <f t="shared" si="2"/>
        <v>0</v>
      </c>
      <c r="G22" s="12">
        <f t="shared" si="2"/>
        <v>1</v>
      </c>
      <c r="H22" s="12">
        <f t="shared" si="2"/>
        <v>4</v>
      </c>
      <c r="I22" s="12">
        <f t="shared" si="2"/>
        <v>38</v>
      </c>
    </row>
    <row r="23" spans="1:18">
      <c r="A23" s="29"/>
      <c r="B23" s="11">
        <f>B22/38</f>
        <v>0.78947368421052633</v>
      </c>
      <c r="C23" s="11">
        <f t="shared" ref="C23:H23" si="3">C22/38</f>
        <v>0</v>
      </c>
      <c r="D23" s="11">
        <f t="shared" si="3"/>
        <v>2.6315789473684209E-2</v>
      </c>
      <c r="E23" s="11">
        <f t="shared" si="3"/>
        <v>5.2631578947368418E-2</v>
      </c>
      <c r="F23" s="11">
        <f t="shared" si="3"/>
        <v>0</v>
      </c>
      <c r="G23" s="11">
        <f t="shared" si="3"/>
        <v>2.6315789473684209E-2</v>
      </c>
      <c r="H23" s="11">
        <f t="shared" si="3"/>
        <v>0.10526315789473684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8" t="s">
        <v>1</v>
      </c>
      <c r="B28" s="4">
        <v>1</v>
      </c>
      <c r="C28" s="4">
        <v>20</v>
      </c>
      <c r="D28" s="4">
        <v>2</v>
      </c>
      <c r="E28" s="4">
        <v>1</v>
      </c>
      <c r="F28" s="4">
        <v>0</v>
      </c>
      <c r="G28" s="4">
        <v>0</v>
      </c>
      <c r="H28" s="4">
        <v>1</v>
      </c>
      <c r="I28" s="4">
        <v>3</v>
      </c>
      <c r="J28" s="4">
        <v>0</v>
      </c>
      <c r="K28" s="4">
        <v>0</v>
      </c>
      <c r="L28" s="4">
        <v>4</v>
      </c>
      <c r="M28" s="4">
        <v>0</v>
      </c>
      <c r="N28" s="4">
        <v>0</v>
      </c>
      <c r="O28" s="4">
        <v>2</v>
      </c>
      <c r="P28" s="4">
        <v>4</v>
      </c>
      <c r="Q28" s="4">
        <v>0</v>
      </c>
      <c r="R28" s="4">
        <f>SUM(B28:Q28)</f>
        <v>38</v>
      </c>
    </row>
    <row r="29" spans="1:18">
      <c r="A29" s="8" t="s">
        <v>0</v>
      </c>
      <c r="B29" s="2">
        <f>B28/38</f>
        <v>2.6315789473684209E-2</v>
      </c>
      <c r="C29" s="2">
        <f t="shared" ref="C29:Q29" si="4">C28/38</f>
        <v>0.52631578947368418</v>
      </c>
      <c r="D29" s="2">
        <f t="shared" si="4"/>
        <v>5.2631578947368418E-2</v>
      </c>
      <c r="E29" s="2">
        <f t="shared" si="4"/>
        <v>2.6315789473684209E-2</v>
      </c>
      <c r="F29" s="2">
        <f t="shared" si="4"/>
        <v>0</v>
      </c>
      <c r="G29" s="2">
        <f t="shared" si="4"/>
        <v>0</v>
      </c>
      <c r="H29" s="2">
        <f t="shared" si="4"/>
        <v>2.6315789473684209E-2</v>
      </c>
      <c r="I29" s="2">
        <f t="shared" si="4"/>
        <v>7.8947368421052627E-2</v>
      </c>
      <c r="J29" s="2">
        <f t="shared" si="4"/>
        <v>0</v>
      </c>
      <c r="K29" s="2">
        <f t="shared" si="4"/>
        <v>0</v>
      </c>
      <c r="L29" s="2">
        <f t="shared" si="4"/>
        <v>0.10526315789473684</v>
      </c>
      <c r="M29" s="2">
        <f t="shared" si="4"/>
        <v>0</v>
      </c>
      <c r="N29" s="2">
        <f t="shared" si="4"/>
        <v>0</v>
      </c>
      <c r="O29" s="2">
        <f t="shared" si="4"/>
        <v>5.2631578947368418E-2</v>
      </c>
      <c r="P29" s="2">
        <f t="shared" si="4"/>
        <v>0.10526315789473684</v>
      </c>
      <c r="Q29" s="2">
        <f t="shared" si="4"/>
        <v>0</v>
      </c>
      <c r="R29" s="2">
        <f>SUM(B29:Q29)</f>
        <v>0.99999999999999989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2" t="s">
        <v>9</v>
      </c>
      <c r="C33" s="22" t="s">
        <v>8</v>
      </c>
      <c r="D33" s="22" t="s">
        <v>3</v>
      </c>
      <c r="E33" s="22" t="s">
        <v>7</v>
      </c>
      <c r="F33" s="22" t="s">
        <v>6</v>
      </c>
      <c r="G33" s="22" t="s">
        <v>2</v>
      </c>
    </row>
    <row r="34" spans="1:7">
      <c r="A34" s="8" t="s">
        <v>1</v>
      </c>
      <c r="B34" s="4">
        <v>0</v>
      </c>
      <c r="C34" s="4">
        <v>13</v>
      </c>
      <c r="D34" s="4">
        <v>23</v>
      </c>
      <c r="E34" s="4">
        <v>2</v>
      </c>
      <c r="F34" s="4">
        <v>0</v>
      </c>
      <c r="G34" s="4">
        <f>SUM(B34:F34)</f>
        <v>38</v>
      </c>
    </row>
    <row r="35" spans="1:7">
      <c r="A35" s="8" t="s">
        <v>0</v>
      </c>
      <c r="B35" s="2">
        <f>B34/38</f>
        <v>0</v>
      </c>
      <c r="C35" s="2">
        <f t="shared" ref="C35:F35" si="5">C34/38</f>
        <v>0.34210526315789475</v>
      </c>
      <c r="D35" s="2">
        <f t="shared" si="5"/>
        <v>0.60526315789473684</v>
      </c>
      <c r="E35" s="2">
        <f t="shared" si="5"/>
        <v>5.2631578947368418E-2</v>
      </c>
      <c r="F35" s="2">
        <f t="shared" si="5"/>
        <v>0</v>
      </c>
      <c r="G35" s="2">
        <f>SUM(B35:F35)</f>
        <v>1</v>
      </c>
    </row>
    <row r="36" spans="1:7">
      <c r="A36" s="10"/>
      <c r="B36" s="9"/>
      <c r="C36" s="9"/>
      <c r="D36" s="9"/>
      <c r="E36" s="9"/>
      <c r="F36" s="9"/>
      <c r="G36" s="9"/>
    </row>
  </sheetData>
  <mergeCells count="13">
    <mergeCell ref="E2:E3"/>
    <mergeCell ref="F2:I2"/>
    <mergeCell ref="J2:J3"/>
    <mergeCell ref="A18:A19"/>
    <mergeCell ref="A20:A21"/>
    <mergeCell ref="A2:A3"/>
    <mergeCell ref="B2:C2"/>
    <mergeCell ref="D2:D3"/>
    <mergeCell ref="A22:A2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2" t="s">
        <v>40</v>
      </c>
      <c r="C3" s="22" t="s">
        <v>26</v>
      </c>
      <c r="D3" s="32"/>
      <c r="E3" s="40"/>
      <c r="F3" s="22" t="s">
        <v>39</v>
      </c>
      <c r="G3" s="22" t="s">
        <v>38</v>
      </c>
      <c r="H3" s="22" t="s">
        <v>37</v>
      </c>
      <c r="I3" s="22" t="s">
        <v>5</v>
      </c>
      <c r="J3" s="27"/>
    </row>
    <row r="4" spans="1:10">
      <c r="A4" s="22" t="s">
        <v>1</v>
      </c>
      <c r="B4" s="21">
        <v>44</v>
      </c>
      <c r="C4" s="21">
        <v>0</v>
      </c>
      <c r="D4" s="21">
        <v>0</v>
      </c>
      <c r="E4" s="21">
        <v>0</v>
      </c>
      <c r="F4" s="21">
        <v>0</v>
      </c>
      <c r="G4" s="21">
        <v>2</v>
      </c>
      <c r="H4" s="21">
        <v>0</v>
      </c>
      <c r="I4" s="21">
        <v>1</v>
      </c>
      <c r="J4" s="21">
        <f>SUM(B4:I4)</f>
        <v>47</v>
      </c>
    </row>
    <row r="5" spans="1:10">
      <c r="A5" s="22" t="s">
        <v>0</v>
      </c>
      <c r="B5" s="20">
        <f>B4/47</f>
        <v>0.93617021276595747</v>
      </c>
      <c r="C5" s="20">
        <f t="shared" ref="C5:I5" si="0">C4/47</f>
        <v>0</v>
      </c>
      <c r="D5" s="20">
        <f t="shared" si="0"/>
        <v>0</v>
      </c>
      <c r="E5" s="20">
        <f t="shared" si="0"/>
        <v>0</v>
      </c>
      <c r="F5" s="20">
        <f t="shared" si="0"/>
        <v>0</v>
      </c>
      <c r="G5" s="20">
        <f t="shared" si="0"/>
        <v>4.2553191489361701E-2</v>
      </c>
      <c r="H5" s="20">
        <f t="shared" si="0"/>
        <v>0</v>
      </c>
      <c r="I5" s="20">
        <f t="shared" si="0"/>
        <v>2.1276595744680851E-2</v>
      </c>
      <c r="J5" s="20">
        <f>SUM(B5:I5)</f>
        <v>1</v>
      </c>
    </row>
    <row r="6" spans="1:10">
      <c r="A6" s="22" t="s">
        <v>1</v>
      </c>
      <c r="B6" s="33">
        <f>SUM(B4:C4)</f>
        <v>44</v>
      </c>
      <c r="C6" s="34"/>
      <c r="D6" s="21">
        <f>D4</f>
        <v>0</v>
      </c>
      <c r="E6" s="21">
        <f>E4</f>
        <v>0</v>
      </c>
      <c r="F6" s="33">
        <f>SUM(F4:I4)</f>
        <v>3</v>
      </c>
      <c r="G6" s="35"/>
      <c r="H6" s="35"/>
      <c r="I6" s="34"/>
      <c r="J6" s="21">
        <f>SUM(B6:I6)</f>
        <v>47</v>
      </c>
    </row>
    <row r="7" spans="1:10">
      <c r="A7" s="22" t="s">
        <v>0</v>
      </c>
      <c r="B7" s="36">
        <f>B6/47</f>
        <v>0.93617021276595747</v>
      </c>
      <c r="C7" s="37"/>
      <c r="D7" s="20">
        <f>D5</f>
        <v>0</v>
      </c>
      <c r="E7" s="20">
        <f>E5</f>
        <v>0</v>
      </c>
      <c r="F7" s="36">
        <f>F6/47</f>
        <v>6.3829787234042548E-2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2" t="s">
        <v>35</v>
      </c>
      <c r="D11" s="22" t="s">
        <v>34</v>
      </c>
      <c r="E11" s="22" t="s">
        <v>2</v>
      </c>
    </row>
    <row r="12" spans="1:10">
      <c r="A12" s="8" t="s">
        <v>1</v>
      </c>
      <c r="B12" s="4">
        <v>0</v>
      </c>
      <c r="C12" s="4">
        <v>0</v>
      </c>
      <c r="D12" s="4">
        <v>0</v>
      </c>
      <c r="E12" s="4">
        <f>SUM(B12:D12)</f>
        <v>0</v>
      </c>
    </row>
    <row r="13" spans="1:10">
      <c r="A13" s="8" t="s">
        <v>0</v>
      </c>
      <c r="B13" s="2">
        <v>0</v>
      </c>
      <c r="C13" s="2">
        <v>0</v>
      </c>
      <c r="D13" s="2">
        <v>0</v>
      </c>
      <c r="E13" s="2">
        <f>SUM(B13:D13)</f>
        <v>0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8"/>
      <c r="B17" s="22" t="s">
        <v>33</v>
      </c>
      <c r="C17" s="22" t="s">
        <v>32</v>
      </c>
      <c r="D17" s="22" t="s">
        <v>31</v>
      </c>
      <c r="E17" s="22" t="s">
        <v>30</v>
      </c>
      <c r="F17" s="22" t="s">
        <v>29</v>
      </c>
      <c r="G17" s="22" t="s">
        <v>28</v>
      </c>
      <c r="H17" s="22" t="s">
        <v>5</v>
      </c>
      <c r="I17" s="22" t="s">
        <v>2</v>
      </c>
    </row>
    <row r="18" spans="1:18">
      <c r="A18" s="28" t="s">
        <v>27</v>
      </c>
      <c r="B18" s="12">
        <v>38</v>
      </c>
      <c r="C18" s="12">
        <v>3</v>
      </c>
      <c r="D18" s="12">
        <v>0</v>
      </c>
      <c r="E18" s="12">
        <v>1</v>
      </c>
      <c r="F18" s="12">
        <v>0</v>
      </c>
      <c r="G18" s="12">
        <v>0</v>
      </c>
      <c r="H18" s="12">
        <v>2</v>
      </c>
      <c r="I18" s="12">
        <f>SUM(B18:H18)</f>
        <v>44</v>
      </c>
    </row>
    <row r="19" spans="1:18">
      <c r="A19" s="29"/>
      <c r="B19" s="11">
        <f>B18/44</f>
        <v>0.86363636363636365</v>
      </c>
      <c r="C19" s="11">
        <f t="shared" ref="C19:H19" si="1">C18/44</f>
        <v>6.8181818181818177E-2</v>
      </c>
      <c r="D19" s="11">
        <f t="shared" si="1"/>
        <v>0</v>
      </c>
      <c r="E19" s="11">
        <f t="shared" si="1"/>
        <v>2.2727272727272728E-2</v>
      </c>
      <c r="F19" s="11">
        <f t="shared" si="1"/>
        <v>0</v>
      </c>
      <c r="G19" s="11">
        <f t="shared" si="1"/>
        <v>0</v>
      </c>
      <c r="H19" s="11">
        <f t="shared" si="1"/>
        <v>4.5454545454545456E-2</v>
      </c>
      <c r="I19" s="11">
        <f>SUM(B19:H19)</f>
        <v>1</v>
      </c>
    </row>
    <row r="20" spans="1:18">
      <c r="A20" s="28" t="s">
        <v>26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f>SUM(B20:H20)</f>
        <v>0</v>
      </c>
    </row>
    <row r="21" spans="1:18">
      <c r="A21" s="29"/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f>SUM(B21:H21)</f>
        <v>0</v>
      </c>
    </row>
    <row r="22" spans="1:18">
      <c r="A22" s="28" t="s">
        <v>2</v>
      </c>
      <c r="B22" s="12">
        <f t="shared" ref="B22:I22" si="2">SUM(B18+B20)</f>
        <v>38</v>
      </c>
      <c r="C22" s="12">
        <f t="shared" si="2"/>
        <v>3</v>
      </c>
      <c r="D22" s="12">
        <f t="shared" si="2"/>
        <v>0</v>
      </c>
      <c r="E22" s="12">
        <f t="shared" si="2"/>
        <v>1</v>
      </c>
      <c r="F22" s="12">
        <f t="shared" si="2"/>
        <v>0</v>
      </c>
      <c r="G22" s="12">
        <f t="shared" si="2"/>
        <v>0</v>
      </c>
      <c r="H22" s="12">
        <f t="shared" si="2"/>
        <v>2</v>
      </c>
      <c r="I22" s="12">
        <f t="shared" si="2"/>
        <v>44</v>
      </c>
    </row>
    <row r="23" spans="1:18">
      <c r="A23" s="29"/>
      <c r="B23" s="11">
        <f>B22/44</f>
        <v>0.86363636363636365</v>
      </c>
      <c r="C23" s="11">
        <f t="shared" ref="C23:H23" si="3">C22/44</f>
        <v>6.8181818181818177E-2</v>
      </c>
      <c r="D23" s="11">
        <f t="shared" si="3"/>
        <v>0</v>
      </c>
      <c r="E23" s="11">
        <f t="shared" si="3"/>
        <v>2.2727272727272728E-2</v>
      </c>
      <c r="F23" s="11">
        <f t="shared" si="3"/>
        <v>0</v>
      </c>
      <c r="G23" s="11">
        <f t="shared" si="3"/>
        <v>0</v>
      </c>
      <c r="H23" s="11">
        <f t="shared" si="3"/>
        <v>4.5454545454545456E-2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8" t="s">
        <v>1</v>
      </c>
      <c r="B28" s="4">
        <v>12</v>
      </c>
      <c r="C28" s="4">
        <v>9</v>
      </c>
      <c r="D28" s="4">
        <v>16</v>
      </c>
      <c r="E28" s="4">
        <v>0</v>
      </c>
      <c r="F28" s="4">
        <v>0</v>
      </c>
      <c r="G28" s="4">
        <v>0</v>
      </c>
      <c r="H28" s="4">
        <v>0</v>
      </c>
      <c r="I28" s="4">
        <v>3</v>
      </c>
      <c r="J28" s="4">
        <v>0</v>
      </c>
      <c r="K28" s="4">
        <v>1</v>
      </c>
      <c r="L28" s="4">
        <v>0</v>
      </c>
      <c r="M28" s="4">
        <v>1</v>
      </c>
      <c r="N28" s="4">
        <v>0</v>
      </c>
      <c r="O28" s="4">
        <v>0</v>
      </c>
      <c r="P28" s="4">
        <v>0</v>
      </c>
      <c r="Q28" s="4">
        <v>2</v>
      </c>
      <c r="R28" s="4">
        <f>SUM(B28:Q28)</f>
        <v>44</v>
      </c>
    </row>
    <row r="29" spans="1:18">
      <c r="A29" s="8" t="s">
        <v>0</v>
      </c>
      <c r="B29" s="2">
        <f>B28/44</f>
        <v>0.27272727272727271</v>
      </c>
      <c r="C29" s="2">
        <f t="shared" ref="C29:Q29" si="4">C28/44</f>
        <v>0.20454545454545456</v>
      </c>
      <c r="D29" s="2">
        <f t="shared" si="4"/>
        <v>0.36363636363636365</v>
      </c>
      <c r="E29" s="2">
        <f t="shared" si="4"/>
        <v>0</v>
      </c>
      <c r="F29" s="2">
        <f t="shared" si="4"/>
        <v>0</v>
      </c>
      <c r="G29" s="2">
        <f t="shared" si="4"/>
        <v>0</v>
      </c>
      <c r="H29" s="2">
        <f t="shared" si="4"/>
        <v>0</v>
      </c>
      <c r="I29" s="2">
        <f t="shared" si="4"/>
        <v>6.8181818181818177E-2</v>
      </c>
      <c r="J29" s="2">
        <f t="shared" si="4"/>
        <v>0</v>
      </c>
      <c r="K29" s="2">
        <f t="shared" si="4"/>
        <v>2.2727272727272728E-2</v>
      </c>
      <c r="L29" s="2">
        <f t="shared" si="4"/>
        <v>0</v>
      </c>
      <c r="M29" s="2">
        <f t="shared" si="4"/>
        <v>2.2727272727272728E-2</v>
      </c>
      <c r="N29" s="2">
        <f t="shared" si="4"/>
        <v>0</v>
      </c>
      <c r="O29" s="2">
        <f t="shared" si="4"/>
        <v>0</v>
      </c>
      <c r="P29" s="2">
        <f t="shared" si="4"/>
        <v>0</v>
      </c>
      <c r="Q29" s="2">
        <f t="shared" si="4"/>
        <v>4.5454545454545456E-2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2" t="s">
        <v>9</v>
      </c>
      <c r="C33" s="22" t="s">
        <v>8</v>
      </c>
      <c r="D33" s="22" t="s">
        <v>3</v>
      </c>
      <c r="E33" s="22" t="s">
        <v>7</v>
      </c>
      <c r="F33" s="22" t="s">
        <v>6</v>
      </c>
      <c r="G33" s="22" t="s">
        <v>2</v>
      </c>
    </row>
    <row r="34" spans="1:7">
      <c r="A34" s="8" t="s">
        <v>1</v>
      </c>
      <c r="B34" s="4">
        <v>12</v>
      </c>
      <c r="C34" s="4">
        <v>22</v>
      </c>
      <c r="D34" s="4">
        <v>10</v>
      </c>
      <c r="E34" s="4">
        <v>0</v>
      </c>
      <c r="F34" s="4">
        <v>0</v>
      </c>
      <c r="G34" s="4">
        <f>SUM(B34:F34)</f>
        <v>44</v>
      </c>
    </row>
    <row r="35" spans="1:7">
      <c r="A35" s="8" t="s">
        <v>0</v>
      </c>
      <c r="B35" s="2">
        <f>B34/44</f>
        <v>0.27272727272727271</v>
      </c>
      <c r="C35" s="2">
        <f t="shared" ref="C35:F35" si="5">C34/44</f>
        <v>0.5</v>
      </c>
      <c r="D35" s="2">
        <f t="shared" si="5"/>
        <v>0.22727272727272727</v>
      </c>
      <c r="E35" s="2">
        <f t="shared" si="5"/>
        <v>0</v>
      </c>
      <c r="F35" s="2">
        <f t="shared" si="5"/>
        <v>0</v>
      </c>
      <c r="G35" s="2">
        <f>SUM(B35:F35)</f>
        <v>1</v>
      </c>
    </row>
  </sheetData>
  <mergeCells count="13">
    <mergeCell ref="E2:E3"/>
    <mergeCell ref="F2:I2"/>
    <mergeCell ref="J2:J3"/>
    <mergeCell ref="A18:A19"/>
    <mergeCell ref="A20:A21"/>
    <mergeCell ref="A2:A3"/>
    <mergeCell ref="B2:C2"/>
    <mergeCell ref="D2:D3"/>
    <mergeCell ref="A22:A2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2" t="s">
        <v>40</v>
      </c>
      <c r="C3" s="22" t="s">
        <v>26</v>
      </c>
      <c r="D3" s="32"/>
      <c r="E3" s="40"/>
      <c r="F3" s="22" t="s">
        <v>39</v>
      </c>
      <c r="G3" s="22" t="s">
        <v>38</v>
      </c>
      <c r="H3" s="22" t="s">
        <v>37</v>
      </c>
      <c r="I3" s="22" t="s">
        <v>5</v>
      </c>
      <c r="J3" s="27"/>
    </row>
    <row r="4" spans="1:10">
      <c r="A4" s="22" t="s">
        <v>1</v>
      </c>
      <c r="B4" s="21">
        <v>19</v>
      </c>
      <c r="C4" s="21">
        <v>0</v>
      </c>
      <c r="D4" s="21">
        <v>0</v>
      </c>
      <c r="E4" s="21">
        <v>0</v>
      </c>
      <c r="F4" s="21">
        <v>1</v>
      </c>
      <c r="G4" s="21">
        <v>0</v>
      </c>
      <c r="H4" s="21">
        <v>0</v>
      </c>
      <c r="I4" s="21">
        <v>0</v>
      </c>
      <c r="J4" s="21">
        <f>SUM(B4:I4)</f>
        <v>20</v>
      </c>
    </row>
    <row r="5" spans="1:10">
      <c r="A5" s="22" t="s">
        <v>0</v>
      </c>
      <c r="B5" s="20">
        <f>B4/20</f>
        <v>0.95</v>
      </c>
      <c r="C5" s="20">
        <f t="shared" ref="C5:I5" si="0">C4/20</f>
        <v>0</v>
      </c>
      <c r="D5" s="20">
        <f t="shared" si="0"/>
        <v>0</v>
      </c>
      <c r="E5" s="20">
        <f t="shared" si="0"/>
        <v>0</v>
      </c>
      <c r="F5" s="20">
        <f t="shared" si="0"/>
        <v>0.05</v>
      </c>
      <c r="G5" s="20">
        <f t="shared" si="0"/>
        <v>0</v>
      </c>
      <c r="H5" s="20">
        <f t="shared" si="0"/>
        <v>0</v>
      </c>
      <c r="I5" s="20">
        <f t="shared" si="0"/>
        <v>0</v>
      </c>
      <c r="J5" s="20">
        <f>SUM(B5:I5)</f>
        <v>1</v>
      </c>
    </row>
    <row r="6" spans="1:10">
      <c r="A6" s="22" t="s">
        <v>1</v>
      </c>
      <c r="B6" s="33">
        <f>SUM(B4:C4)</f>
        <v>19</v>
      </c>
      <c r="C6" s="34"/>
      <c r="D6" s="21">
        <f>D4</f>
        <v>0</v>
      </c>
      <c r="E6" s="21">
        <f>E4</f>
        <v>0</v>
      </c>
      <c r="F6" s="33">
        <f>SUM(F4:I4)</f>
        <v>1</v>
      </c>
      <c r="G6" s="35"/>
      <c r="H6" s="35"/>
      <c r="I6" s="34"/>
      <c r="J6" s="21">
        <f>SUM(B6:I6)</f>
        <v>20</v>
      </c>
    </row>
    <row r="7" spans="1:10">
      <c r="A7" s="22" t="s">
        <v>0</v>
      </c>
      <c r="B7" s="36">
        <f>B6/20</f>
        <v>0.95</v>
      </c>
      <c r="C7" s="37"/>
      <c r="D7" s="20">
        <f>D5</f>
        <v>0</v>
      </c>
      <c r="E7" s="20">
        <f>E5</f>
        <v>0</v>
      </c>
      <c r="F7" s="36">
        <f>F6/20</f>
        <v>0.05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2" t="s">
        <v>35</v>
      </c>
      <c r="D11" s="22" t="s">
        <v>34</v>
      </c>
      <c r="E11" s="22" t="s">
        <v>2</v>
      </c>
    </row>
    <row r="12" spans="1:10">
      <c r="A12" s="8" t="s">
        <v>1</v>
      </c>
      <c r="B12" s="4">
        <v>0</v>
      </c>
      <c r="C12" s="4">
        <v>0</v>
      </c>
      <c r="D12" s="4">
        <v>1</v>
      </c>
      <c r="E12" s="4">
        <f>SUM(B12:D12)</f>
        <v>1</v>
      </c>
    </row>
    <row r="13" spans="1:10">
      <c r="A13" s="8" t="s">
        <v>0</v>
      </c>
      <c r="B13" s="2">
        <f>B12/1</f>
        <v>0</v>
      </c>
      <c r="C13" s="2">
        <f t="shared" ref="C13:D13" si="1">C12/1</f>
        <v>0</v>
      </c>
      <c r="D13" s="2">
        <f t="shared" si="1"/>
        <v>1</v>
      </c>
      <c r="E13" s="2">
        <f>SUM(B13:D13)</f>
        <v>1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8"/>
      <c r="B17" s="22" t="s">
        <v>33</v>
      </c>
      <c r="C17" s="22" t="s">
        <v>32</v>
      </c>
      <c r="D17" s="22" t="s">
        <v>31</v>
      </c>
      <c r="E17" s="22" t="s">
        <v>30</v>
      </c>
      <c r="F17" s="22" t="s">
        <v>29</v>
      </c>
      <c r="G17" s="22" t="s">
        <v>28</v>
      </c>
      <c r="H17" s="22" t="s">
        <v>5</v>
      </c>
      <c r="I17" s="22" t="s">
        <v>2</v>
      </c>
    </row>
    <row r="18" spans="1:18">
      <c r="A18" s="28" t="s">
        <v>27</v>
      </c>
      <c r="B18" s="12">
        <v>17</v>
      </c>
      <c r="C18" s="12">
        <v>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f>SUM(B18:H18)</f>
        <v>19</v>
      </c>
    </row>
    <row r="19" spans="1:18">
      <c r="A19" s="29"/>
      <c r="B19" s="11">
        <f>B18/19</f>
        <v>0.89473684210526316</v>
      </c>
      <c r="C19" s="11">
        <f t="shared" ref="C19:H19" si="2">C18/19</f>
        <v>0.10526315789473684</v>
      </c>
      <c r="D19" s="11">
        <f t="shared" si="2"/>
        <v>0</v>
      </c>
      <c r="E19" s="11">
        <f t="shared" si="2"/>
        <v>0</v>
      </c>
      <c r="F19" s="11">
        <f t="shared" si="2"/>
        <v>0</v>
      </c>
      <c r="G19" s="11">
        <f t="shared" si="2"/>
        <v>0</v>
      </c>
      <c r="H19" s="11">
        <f t="shared" si="2"/>
        <v>0</v>
      </c>
      <c r="I19" s="11">
        <f>SUM(B19:H19)</f>
        <v>1</v>
      </c>
    </row>
    <row r="20" spans="1:18">
      <c r="A20" s="28" t="s">
        <v>26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f>SUM(B20:H20)</f>
        <v>0</v>
      </c>
    </row>
    <row r="21" spans="1:18">
      <c r="A21" s="29"/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f>SUM(B21:H21)</f>
        <v>0</v>
      </c>
    </row>
    <row r="22" spans="1:18">
      <c r="A22" s="28" t="s">
        <v>2</v>
      </c>
      <c r="B22" s="12">
        <f t="shared" ref="B22:I22" si="3">SUM(B18+B20)</f>
        <v>17</v>
      </c>
      <c r="C22" s="12">
        <f t="shared" si="3"/>
        <v>2</v>
      </c>
      <c r="D22" s="12">
        <f t="shared" si="3"/>
        <v>0</v>
      </c>
      <c r="E22" s="12">
        <f t="shared" si="3"/>
        <v>0</v>
      </c>
      <c r="F22" s="12">
        <f t="shared" si="3"/>
        <v>0</v>
      </c>
      <c r="G22" s="12">
        <f t="shared" si="3"/>
        <v>0</v>
      </c>
      <c r="H22" s="12">
        <f t="shared" si="3"/>
        <v>0</v>
      </c>
      <c r="I22" s="12">
        <f t="shared" si="3"/>
        <v>19</v>
      </c>
    </row>
    <row r="23" spans="1:18">
      <c r="A23" s="29"/>
      <c r="B23" s="11">
        <f>B22/19</f>
        <v>0.89473684210526316</v>
      </c>
      <c r="C23" s="11">
        <f t="shared" ref="C23:H23" si="4">C22/19</f>
        <v>0.10526315789473684</v>
      </c>
      <c r="D23" s="11">
        <f t="shared" si="4"/>
        <v>0</v>
      </c>
      <c r="E23" s="11">
        <f t="shared" si="4"/>
        <v>0</v>
      </c>
      <c r="F23" s="11">
        <f t="shared" si="4"/>
        <v>0</v>
      </c>
      <c r="G23" s="11">
        <f t="shared" si="4"/>
        <v>0</v>
      </c>
      <c r="H23" s="11">
        <f t="shared" si="4"/>
        <v>0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8" t="s">
        <v>1</v>
      </c>
      <c r="B28" s="4">
        <v>0</v>
      </c>
      <c r="C28" s="4">
        <v>1</v>
      </c>
      <c r="D28" s="4">
        <v>2</v>
      </c>
      <c r="E28" s="4">
        <v>1</v>
      </c>
      <c r="F28" s="4">
        <v>0</v>
      </c>
      <c r="G28" s="4">
        <v>0</v>
      </c>
      <c r="H28" s="4">
        <v>0</v>
      </c>
      <c r="I28" s="4">
        <v>15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f>SUM(B28:Q28)</f>
        <v>19</v>
      </c>
    </row>
    <row r="29" spans="1:18">
      <c r="A29" s="8" t="s">
        <v>0</v>
      </c>
      <c r="B29" s="2">
        <f>B28/19</f>
        <v>0</v>
      </c>
      <c r="C29" s="2">
        <f t="shared" ref="C29:Q29" si="5">C28/19</f>
        <v>5.2631578947368418E-2</v>
      </c>
      <c r="D29" s="2">
        <f t="shared" si="5"/>
        <v>0.10526315789473684</v>
      </c>
      <c r="E29" s="2">
        <f t="shared" si="5"/>
        <v>5.2631578947368418E-2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5"/>
        <v>0.78947368421052633</v>
      </c>
      <c r="J29" s="2">
        <f t="shared" si="5"/>
        <v>0</v>
      </c>
      <c r="K29" s="2">
        <f t="shared" si="5"/>
        <v>0</v>
      </c>
      <c r="L29" s="2">
        <f t="shared" si="5"/>
        <v>0</v>
      </c>
      <c r="M29" s="2">
        <f t="shared" si="5"/>
        <v>0</v>
      </c>
      <c r="N29" s="2">
        <f t="shared" si="5"/>
        <v>0</v>
      </c>
      <c r="O29" s="2">
        <f t="shared" si="5"/>
        <v>0</v>
      </c>
      <c r="P29" s="2">
        <f t="shared" si="5"/>
        <v>0</v>
      </c>
      <c r="Q29" s="2">
        <f t="shared" si="5"/>
        <v>0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2" t="s">
        <v>9</v>
      </c>
      <c r="C33" s="22" t="s">
        <v>8</v>
      </c>
      <c r="D33" s="22" t="s">
        <v>3</v>
      </c>
      <c r="E33" s="22" t="s">
        <v>7</v>
      </c>
      <c r="F33" s="22" t="s">
        <v>6</v>
      </c>
      <c r="G33" s="22" t="s">
        <v>2</v>
      </c>
    </row>
    <row r="34" spans="1:7">
      <c r="A34" s="8" t="s">
        <v>1</v>
      </c>
      <c r="B34" s="4">
        <v>15</v>
      </c>
      <c r="C34" s="4">
        <v>1</v>
      </c>
      <c r="D34" s="4">
        <v>3</v>
      </c>
      <c r="E34" s="4">
        <v>0</v>
      </c>
      <c r="F34" s="4">
        <v>0</v>
      </c>
      <c r="G34" s="4">
        <f>SUM(B34:F34)</f>
        <v>19</v>
      </c>
    </row>
    <row r="35" spans="1:7">
      <c r="A35" s="8" t="s">
        <v>0</v>
      </c>
      <c r="B35" s="2">
        <f>B34/19</f>
        <v>0.78947368421052633</v>
      </c>
      <c r="C35" s="2">
        <f t="shared" ref="C35:F35" si="6">C34/19</f>
        <v>5.2631578947368418E-2</v>
      </c>
      <c r="D35" s="2">
        <f t="shared" si="6"/>
        <v>0.15789473684210525</v>
      </c>
      <c r="E35" s="2">
        <f t="shared" si="6"/>
        <v>0</v>
      </c>
      <c r="F35" s="2">
        <f t="shared" si="6"/>
        <v>0</v>
      </c>
      <c r="G35" s="2">
        <f>SUM(B35:F35)</f>
        <v>1</v>
      </c>
    </row>
  </sheetData>
  <mergeCells count="13">
    <mergeCell ref="E2:E3"/>
    <mergeCell ref="F2:I2"/>
    <mergeCell ref="J2:J3"/>
    <mergeCell ref="A18:A19"/>
    <mergeCell ref="A20:A21"/>
    <mergeCell ref="A2:A3"/>
    <mergeCell ref="B2:C2"/>
    <mergeCell ref="D2:D3"/>
    <mergeCell ref="A22:A2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5" t="s">
        <v>40</v>
      </c>
      <c r="C3" s="25" t="s">
        <v>26</v>
      </c>
      <c r="D3" s="32"/>
      <c r="E3" s="40"/>
      <c r="F3" s="25" t="s">
        <v>39</v>
      </c>
      <c r="G3" s="25" t="s">
        <v>38</v>
      </c>
      <c r="H3" s="25" t="s">
        <v>37</v>
      </c>
      <c r="I3" s="25" t="s">
        <v>5</v>
      </c>
      <c r="J3" s="27"/>
    </row>
    <row r="4" spans="1:10">
      <c r="A4" s="25" t="s">
        <v>1</v>
      </c>
      <c r="B4" s="21">
        <v>161</v>
      </c>
      <c r="C4" s="21">
        <v>0</v>
      </c>
      <c r="D4" s="21">
        <v>14</v>
      </c>
      <c r="E4" s="21">
        <v>2</v>
      </c>
      <c r="F4" s="21">
        <v>0</v>
      </c>
      <c r="G4" s="21">
        <v>1</v>
      </c>
      <c r="H4" s="21">
        <v>0</v>
      </c>
      <c r="I4" s="21">
        <v>1</v>
      </c>
      <c r="J4" s="21">
        <f>SUM(B4:I4)</f>
        <v>179</v>
      </c>
    </row>
    <row r="5" spans="1:10">
      <c r="A5" s="25" t="s">
        <v>0</v>
      </c>
      <c r="B5" s="20">
        <f>B4/179</f>
        <v>0.8994413407821229</v>
      </c>
      <c r="C5" s="20">
        <f t="shared" ref="C5:I5" si="0">C4/179</f>
        <v>0</v>
      </c>
      <c r="D5" s="20">
        <f t="shared" si="0"/>
        <v>7.8212290502793297E-2</v>
      </c>
      <c r="E5" s="20">
        <f t="shared" si="0"/>
        <v>1.11731843575419E-2</v>
      </c>
      <c r="F5" s="20">
        <f t="shared" si="0"/>
        <v>0</v>
      </c>
      <c r="G5" s="20">
        <f t="shared" si="0"/>
        <v>5.5865921787709499E-3</v>
      </c>
      <c r="H5" s="20">
        <f t="shared" si="0"/>
        <v>0</v>
      </c>
      <c r="I5" s="20">
        <f t="shared" si="0"/>
        <v>5.5865921787709499E-3</v>
      </c>
      <c r="J5" s="20">
        <f>SUM(B5:I5)</f>
        <v>1</v>
      </c>
    </row>
    <row r="6" spans="1:10">
      <c r="A6" s="25" t="s">
        <v>1</v>
      </c>
      <c r="B6" s="33">
        <f>SUM(B4:C4)</f>
        <v>161</v>
      </c>
      <c r="C6" s="34"/>
      <c r="D6" s="21">
        <f>D4</f>
        <v>14</v>
      </c>
      <c r="E6" s="21">
        <f>E4</f>
        <v>2</v>
      </c>
      <c r="F6" s="33">
        <f>SUM(F4:I4)</f>
        <v>2</v>
      </c>
      <c r="G6" s="35"/>
      <c r="H6" s="35"/>
      <c r="I6" s="34"/>
      <c r="J6" s="21">
        <f>SUM(B6:I6)</f>
        <v>179</v>
      </c>
    </row>
    <row r="7" spans="1:10">
      <c r="A7" s="25" t="s">
        <v>0</v>
      </c>
      <c r="B7" s="36">
        <f>B6/179</f>
        <v>0.8994413407821229</v>
      </c>
      <c r="C7" s="37"/>
      <c r="D7" s="20">
        <f>D5</f>
        <v>7.8212290502793297E-2</v>
      </c>
      <c r="E7" s="20">
        <f>E5</f>
        <v>1.11731843575419E-2</v>
      </c>
      <c r="F7" s="36">
        <f>F6/179</f>
        <v>1.11731843575419E-2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5" t="s">
        <v>35</v>
      </c>
      <c r="D11" s="25" t="s">
        <v>34</v>
      </c>
      <c r="E11" s="25" t="s">
        <v>2</v>
      </c>
    </row>
    <row r="12" spans="1:10">
      <c r="A12" s="24" t="s">
        <v>1</v>
      </c>
      <c r="B12" s="4">
        <v>0</v>
      </c>
      <c r="C12" s="4">
        <v>0</v>
      </c>
      <c r="D12" s="4">
        <v>0</v>
      </c>
      <c r="E12" s="4">
        <f>SUM(B12:D12)</f>
        <v>0</v>
      </c>
    </row>
    <row r="13" spans="1:10">
      <c r="A13" s="24" t="s">
        <v>0</v>
      </c>
      <c r="B13" s="2">
        <v>0</v>
      </c>
      <c r="C13" s="2">
        <v>0</v>
      </c>
      <c r="D13" s="2">
        <v>0</v>
      </c>
      <c r="E13" s="2">
        <f>SUM(B13:D13)</f>
        <v>0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24"/>
      <c r="B17" s="25" t="s">
        <v>33</v>
      </c>
      <c r="C17" s="25" t="s">
        <v>32</v>
      </c>
      <c r="D17" s="25" t="s">
        <v>31</v>
      </c>
      <c r="E17" s="25" t="s">
        <v>30</v>
      </c>
      <c r="F17" s="25" t="s">
        <v>29</v>
      </c>
      <c r="G17" s="25" t="s">
        <v>28</v>
      </c>
      <c r="H17" s="25" t="s">
        <v>5</v>
      </c>
      <c r="I17" s="25" t="s">
        <v>2</v>
      </c>
    </row>
    <row r="18" spans="1:18">
      <c r="A18" s="28" t="s">
        <v>27</v>
      </c>
      <c r="B18" s="12">
        <v>137</v>
      </c>
      <c r="C18" s="12">
        <v>6</v>
      </c>
      <c r="D18" s="12">
        <v>2</v>
      </c>
      <c r="E18" s="12">
        <v>1</v>
      </c>
      <c r="F18" s="12">
        <v>2</v>
      </c>
      <c r="G18" s="12">
        <v>1</v>
      </c>
      <c r="H18" s="12">
        <v>12</v>
      </c>
      <c r="I18" s="12">
        <f>SUM(B18:H18)</f>
        <v>161</v>
      </c>
    </row>
    <row r="19" spans="1:18">
      <c r="A19" s="29"/>
      <c r="B19" s="11">
        <f>B18/161</f>
        <v>0.85093167701863359</v>
      </c>
      <c r="C19" s="11">
        <f t="shared" ref="C19:H19" si="1">C18/161</f>
        <v>3.7267080745341616E-2</v>
      </c>
      <c r="D19" s="11">
        <f t="shared" si="1"/>
        <v>1.2422360248447204E-2</v>
      </c>
      <c r="E19" s="11">
        <f t="shared" si="1"/>
        <v>6.2111801242236021E-3</v>
      </c>
      <c r="F19" s="11">
        <f t="shared" si="1"/>
        <v>1.2422360248447204E-2</v>
      </c>
      <c r="G19" s="11">
        <f t="shared" si="1"/>
        <v>6.2111801242236021E-3</v>
      </c>
      <c r="H19" s="11">
        <f t="shared" si="1"/>
        <v>7.4534161490683232E-2</v>
      </c>
      <c r="I19" s="11">
        <f>SUM(B19:H19)</f>
        <v>1</v>
      </c>
    </row>
    <row r="20" spans="1:18">
      <c r="A20" s="28" t="s">
        <v>26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f>SUM(B20:H20)</f>
        <v>0</v>
      </c>
    </row>
    <row r="21" spans="1:18">
      <c r="A21" s="29"/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f>SUM(B21:H21)</f>
        <v>0</v>
      </c>
    </row>
    <row r="22" spans="1:18">
      <c r="A22" s="28" t="s">
        <v>2</v>
      </c>
      <c r="B22" s="12">
        <f t="shared" ref="B22:I22" si="2">SUM(B18+B20)</f>
        <v>137</v>
      </c>
      <c r="C22" s="12">
        <f t="shared" si="2"/>
        <v>6</v>
      </c>
      <c r="D22" s="12">
        <f t="shared" si="2"/>
        <v>2</v>
      </c>
      <c r="E22" s="12">
        <f t="shared" si="2"/>
        <v>1</v>
      </c>
      <c r="F22" s="12">
        <f t="shared" si="2"/>
        <v>2</v>
      </c>
      <c r="G22" s="12">
        <f t="shared" si="2"/>
        <v>1</v>
      </c>
      <c r="H22" s="12">
        <f t="shared" si="2"/>
        <v>12</v>
      </c>
      <c r="I22" s="12">
        <f t="shared" si="2"/>
        <v>161</v>
      </c>
    </row>
    <row r="23" spans="1:18">
      <c r="A23" s="29"/>
      <c r="B23" s="11">
        <f>B22/161</f>
        <v>0.85093167701863359</v>
      </c>
      <c r="C23" s="11">
        <f t="shared" ref="C23:H23" si="3">C22/161</f>
        <v>3.7267080745341616E-2</v>
      </c>
      <c r="D23" s="11">
        <f t="shared" si="3"/>
        <v>1.2422360248447204E-2</v>
      </c>
      <c r="E23" s="11">
        <f t="shared" si="3"/>
        <v>6.2111801242236021E-3</v>
      </c>
      <c r="F23" s="11">
        <f t="shared" si="3"/>
        <v>1.2422360248447204E-2</v>
      </c>
      <c r="G23" s="11">
        <f t="shared" si="3"/>
        <v>6.2111801242236021E-3</v>
      </c>
      <c r="H23" s="11">
        <f t="shared" si="3"/>
        <v>7.4534161490683232E-2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24" t="s">
        <v>1</v>
      </c>
      <c r="B28" s="4">
        <v>11</v>
      </c>
      <c r="C28" s="4">
        <v>22</v>
      </c>
      <c r="D28" s="4">
        <v>99</v>
      </c>
      <c r="E28" s="4">
        <v>9</v>
      </c>
      <c r="F28" s="4">
        <v>1</v>
      </c>
      <c r="G28" s="4">
        <v>0</v>
      </c>
      <c r="H28" s="4">
        <v>0</v>
      </c>
      <c r="I28" s="4">
        <v>0</v>
      </c>
      <c r="J28" s="4">
        <v>1</v>
      </c>
      <c r="K28" s="4">
        <v>3</v>
      </c>
      <c r="L28" s="4">
        <v>6</v>
      </c>
      <c r="M28" s="4">
        <v>5</v>
      </c>
      <c r="N28" s="4">
        <v>0</v>
      </c>
      <c r="O28" s="4">
        <v>1</v>
      </c>
      <c r="P28" s="4">
        <v>2</v>
      </c>
      <c r="Q28" s="4">
        <v>1</v>
      </c>
      <c r="R28" s="4">
        <f>SUM(B28:Q28)</f>
        <v>161</v>
      </c>
    </row>
    <row r="29" spans="1:18">
      <c r="A29" s="24" t="s">
        <v>0</v>
      </c>
      <c r="B29" s="2">
        <f>B28/161</f>
        <v>6.8322981366459631E-2</v>
      </c>
      <c r="C29" s="2">
        <f t="shared" ref="C29:Q29" si="4">C28/161</f>
        <v>0.13664596273291926</v>
      </c>
      <c r="D29" s="2">
        <f t="shared" si="4"/>
        <v>0.6149068322981367</v>
      </c>
      <c r="E29" s="2">
        <f t="shared" si="4"/>
        <v>5.5900621118012424E-2</v>
      </c>
      <c r="F29" s="2">
        <f t="shared" si="4"/>
        <v>6.2111801242236021E-3</v>
      </c>
      <c r="G29" s="2">
        <f t="shared" si="4"/>
        <v>0</v>
      </c>
      <c r="H29" s="2">
        <f t="shared" si="4"/>
        <v>0</v>
      </c>
      <c r="I29" s="2">
        <f t="shared" si="4"/>
        <v>0</v>
      </c>
      <c r="J29" s="2">
        <f t="shared" si="4"/>
        <v>6.2111801242236021E-3</v>
      </c>
      <c r="K29" s="2">
        <f t="shared" si="4"/>
        <v>1.8633540372670808E-2</v>
      </c>
      <c r="L29" s="2">
        <f t="shared" si="4"/>
        <v>3.7267080745341616E-2</v>
      </c>
      <c r="M29" s="2">
        <f t="shared" si="4"/>
        <v>3.1055900621118012E-2</v>
      </c>
      <c r="N29" s="2">
        <f t="shared" si="4"/>
        <v>0</v>
      </c>
      <c r="O29" s="2">
        <f t="shared" si="4"/>
        <v>6.2111801242236021E-3</v>
      </c>
      <c r="P29" s="2">
        <f t="shared" si="4"/>
        <v>1.2422360248447204E-2</v>
      </c>
      <c r="Q29" s="2">
        <f t="shared" si="4"/>
        <v>6.2111801242236021E-3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5" t="s">
        <v>9</v>
      </c>
      <c r="C33" s="25" t="s">
        <v>8</v>
      </c>
      <c r="D33" s="25" t="s">
        <v>3</v>
      </c>
      <c r="E33" s="25" t="s">
        <v>7</v>
      </c>
      <c r="F33" s="25" t="s">
        <v>6</v>
      </c>
      <c r="G33" s="25" t="s">
        <v>2</v>
      </c>
    </row>
    <row r="34" spans="1:7">
      <c r="A34" s="24" t="s">
        <v>1</v>
      </c>
      <c r="B34" s="4">
        <v>58</v>
      </c>
      <c r="C34" s="4">
        <v>70</v>
      </c>
      <c r="D34" s="4">
        <v>26</v>
      </c>
      <c r="E34" s="4">
        <v>7</v>
      </c>
      <c r="F34" s="4">
        <v>0</v>
      </c>
      <c r="G34" s="4">
        <f>SUM(B34:F34)</f>
        <v>161</v>
      </c>
    </row>
    <row r="35" spans="1:7">
      <c r="A35" s="24" t="s">
        <v>0</v>
      </c>
      <c r="B35" s="2">
        <f>B34/161</f>
        <v>0.36024844720496896</v>
      </c>
      <c r="C35" s="2">
        <f t="shared" ref="C35:F35" si="5">C34/161</f>
        <v>0.43478260869565216</v>
      </c>
      <c r="D35" s="2">
        <f t="shared" si="5"/>
        <v>0.16149068322981366</v>
      </c>
      <c r="E35" s="2">
        <f t="shared" si="5"/>
        <v>4.3478260869565216E-2</v>
      </c>
      <c r="F35" s="2">
        <f t="shared" si="5"/>
        <v>0</v>
      </c>
      <c r="G35" s="2">
        <f>SUM(B35:F35)</f>
        <v>0.99999999999999989</v>
      </c>
    </row>
  </sheetData>
  <mergeCells count="13">
    <mergeCell ref="A22:A23"/>
    <mergeCell ref="E2:E3"/>
    <mergeCell ref="F2:I2"/>
    <mergeCell ref="J2:J3"/>
    <mergeCell ref="A18:A19"/>
    <mergeCell ref="A20:A21"/>
    <mergeCell ref="A2:A3"/>
    <mergeCell ref="B2:C2"/>
    <mergeCell ref="D2:D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5" t="s">
        <v>40</v>
      </c>
      <c r="C3" s="25" t="s">
        <v>26</v>
      </c>
      <c r="D3" s="32"/>
      <c r="E3" s="40"/>
      <c r="F3" s="25" t="s">
        <v>39</v>
      </c>
      <c r="G3" s="25" t="s">
        <v>38</v>
      </c>
      <c r="H3" s="25" t="s">
        <v>37</v>
      </c>
      <c r="I3" s="25" t="s">
        <v>5</v>
      </c>
      <c r="J3" s="27"/>
    </row>
    <row r="4" spans="1:10">
      <c r="A4" s="25" t="s">
        <v>1</v>
      </c>
      <c r="B4" s="21">
        <v>41</v>
      </c>
      <c r="C4" s="21">
        <v>1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1</v>
      </c>
      <c r="J4" s="21">
        <f>SUM(B4:I4)</f>
        <v>43</v>
      </c>
    </row>
    <row r="5" spans="1:10">
      <c r="A5" s="25" t="s">
        <v>0</v>
      </c>
      <c r="B5" s="20">
        <f>B4/43</f>
        <v>0.95348837209302328</v>
      </c>
      <c r="C5" s="20">
        <f t="shared" ref="C5:I5" si="0">C4/43</f>
        <v>2.3255813953488372E-2</v>
      </c>
      <c r="D5" s="20">
        <f t="shared" si="0"/>
        <v>0</v>
      </c>
      <c r="E5" s="20">
        <f t="shared" si="0"/>
        <v>0</v>
      </c>
      <c r="F5" s="20">
        <f t="shared" si="0"/>
        <v>0</v>
      </c>
      <c r="G5" s="20">
        <f t="shared" si="0"/>
        <v>0</v>
      </c>
      <c r="H5" s="20">
        <f t="shared" si="0"/>
        <v>0</v>
      </c>
      <c r="I5" s="20">
        <f t="shared" si="0"/>
        <v>2.3255813953488372E-2</v>
      </c>
      <c r="J5" s="20">
        <f>SUM(B5:I5)</f>
        <v>1</v>
      </c>
    </row>
    <row r="6" spans="1:10">
      <c r="A6" s="25" t="s">
        <v>1</v>
      </c>
      <c r="B6" s="33">
        <f>SUM(B4:C4)</f>
        <v>42</v>
      </c>
      <c r="C6" s="34"/>
      <c r="D6" s="21">
        <f>D4</f>
        <v>0</v>
      </c>
      <c r="E6" s="21">
        <f>E4</f>
        <v>0</v>
      </c>
      <c r="F6" s="33">
        <f>SUM(F4:I4)</f>
        <v>1</v>
      </c>
      <c r="G6" s="35"/>
      <c r="H6" s="35"/>
      <c r="I6" s="34"/>
      <c r="J6" s="21">
        <f>SUM(B6:I6)</f>
        <v>43</v>
      </c>
    </row>
    <row r="7" spans="1:10">
      <c r="A7" s="25" t="s">
        <v>0</v>
      </c>
      <c r="B7" s="36">
        <f>B6/43</f>
        <v>0.97674418604651159</v>
      </c>
      <c r="C7" s="37"/>
      <c r="D7" s="20">
        <f>D5</f>
        <v>0</v>
      </c>
      <c r="E7" s="20">
        <f>E5</f>
        <v>0</v>
      </c>
      <c r="F7" s="36">
        <f>F6/43</f>
        <v>2.3255813953488372E-2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5" t="s">
        <v>35</v>
      </c>
      <c r="D11" s="25" t="s">
        <v>34</v>
      </c>
      <c r="E11" s="25" t="s">
        <v>2</v>
      </c>
    </row>
    <row r="12" spans="1:10">
      <c r="A12" s="24" t="s">
        <v>1</v>
      </c>
      <c r="B12" s="4">
        <v>0</v>
      </c>
      <c r="C12" s="4">
        <v>0</v>
      </c>
      <c r="D12" s="4">
        <v>0</v>
      </c>
      <c r="E12" s="4">
        <f>SUM(B12:D12)</f>
        <v>0</v>
      </c>
    </row>
    <row r="13" spans="1:10">
      <c r="A13" s="24" t="s">
        <v>0</v>
      </c>
      <c r="B13" s="2">
        <v>0</v>
      </c>
      <c r="C13" s="2">
        <v>0</v>
      </c>
      <c r="D13" s="2">
        <v>0</v>
      </c>
      <c r="E13" s="2">
        <f>SUM(B13:D13)</f>
        <v>0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24"/>
      <c r="B17" s="25" t="s">
        <v>33</v>
      </c>
      <c r="C17" s="25" t="s">
        <v>32</v>
      </c>
      <c r="D17" s="25" t="s">
        <v>31</v>
      </c>
      <c r="E17" s="25" t="s">
        <v>30</v>
      </c>
      <c r="F17" s="25" t="s">
        <v>29</v>
      </c>
      <c r="G17" s="25" t="s">
        <v>28</v>
      </c>
      <c r="H17" s="25" t="s">
        <v>5</v>
      </c>
      <c r="I17" s="25" t="s">
        <v>2</v>
      </c>
    </row>
    <row r="18" spans="1:18">
      <c r="A18" s="28" t="s">
        <v>27</v>
      </c>
      <c r="B18" s="12">
        <v>22</v>
      </c>
      <c r="C18" s="12">
        <v>17</v>
      </c>
      <c r="D18" s="12">
        <v>0</v>
      </c>
      <c r="E18" s="12">
        <v>0</v>
      </c>
      <c r="F18" s="12">
        <v>1</v>
      </c>
      <c r="G18" s="12">
        <v>0</v>
      </c>
      <c r="H18" s="12">
        <v>1</v>
      </c>
      <c r="I18" s="12">
        <f>SUM(B18:H18)</f>
        <v>41</v>
      </c>
    </row>
    <row r="19" spans="1:18">
      <c r="A19" s="29"/>
      <c r="B19" s="11">
        <f>B18/41</f>
        <v>0.53658536585365857</v>
      </c>
      <c r="C19" s="11">
        <f t="shared" ref="C19:H19" si="1">C18/41</f>
        <v>0.41463414634146339</v>
      </c>
      <c r="D19" s="11">
        <f t="shared" si="1"/>
        <v>0</v>
      </c>
      <c r="E19" s="11">
        <f t="shared" si="1"/>
        <v>0</v>
      </c>
      <c r="F19" s="11">
        <f t="shared" si="1"/>
        <v>2.4390243902439025E-2</v>
      </c>
      <c r="G19" s="11">
        <f t="shared" si="1"/>
        <v>0</v>
      </c>
      <c r="H19" s="11">
        <f t="shared" si="1"/>
        <v>2.4390243902439025E-2</v>
      </c>
      <c r="I19" s="11">
        <f>SUM(B19:H19)</f>
        <v>1</v>
      </c>
    </row>
    <row r="20" spans="1:18">
      <c r="A20" s="28" t="s">
        <v>26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1</v>
      </c>
      <c r="I20" s="12">
        <f>SUM(B20:H20)</f>
        <v>1</v>
      </c>
    </row>
    <row r="21" spans="1:18">
      <c r="A21" s="29"/>
      <c r="B21" s="11">
        <f>B20/1</f>
        <v>0</v>
      </c>
      <c r="C21" s="11">
        <f t="shared" ref="C21:H21" si="2">C20/1</f>
        <v>0</v>
      </c>
      <c r="D21" s="11">
        <f t="shared" si="2"/>
        <v>0</v>
      </c>
      <c r="E21" s="11">
        <f t="shared" si="2"/>
        <v>0</v>
      </c>
      <c r="F21" s="11">
        <f t="shared" si="2"/>
        <v>0</v>
      </c>
      <c r="G21" s="11">
        <f t="shared" si="2"/>
        <v>0</v>
      </c>
      <c r="H21" s="11">
        <f t="shared" si="2"/>
        <v>1</v>
      </c>
      <c r="I21" s="11">
        <f>SUM(B21:H21)</f>
        <v>1</v>
      </c>
    </row>
    <row r="22" spans="1:18">
      <c r="A22" s="28" t="s">
        <v>2</v>
      </c>
      <c r="B22" s="12">
        <f t="shared" ref="B22:I22" si="3">SUM(B18+B20)</f>
        <v>22</v>
      </c>
      <c r="C22" s="12">
        <f t="shared" si="3"/>
        <v>17</v>
      </c>
      <c r="D22" s="12">
        <f t="shared" si="3"/>
        <v>0</v>
      </c>
      <c r="E22" s="12">
        <f t="shared" si="3"/>
        <v>0</v>
      </c>
      <c r="F22" s="12">
        <f t="shared" si="3"/>
        <v>1</v>
      </c>
      <c r="G22" s="12">
        <f t="shared" si="3"/>
        <v>0</v>
      </c>
      <c r="H22" s="12">
        <f t="shared" si="3"/>
        <v>2</v>
      </c>
      <c r="I22" s="12">
        <f t="shared" si="3"/>
        <v>42</v>
      </c>
    </row>
    <row r="23" spans="1:18">
      <c r="A23" s="29"/>
      <c r="B23" s="11">
        <f>B22/42</f>
        <v>0.52380952380952384</v>
      </c>
      <c r="C23" s="11">
        <f t="shared" ref="C23:H23" si="4">C22/42</f>
        <v>0.40476190476190477</v>
      </c>
      <c r="D23" s="11">
        <f t="shared" si="4"/>
        <v>0</v>
      </c>
      <c r="E23" s="11">
        <f t="shared" si="4"/>
        <v>0</v>
      </c>
      <c r="F23" s="11">
        <f t="shared" si="4"/>
        <v>2.3809523809523808E-2</v>
      </c>
      <c r="G23" s="11">
        <f t="shared" si="4"/>
        <v>0</v>
      </c>
      <c r="H23" s="11">
        <f t="shared" si="4"/>
        <v>4.7619047619047616E-2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24" t="s">
        <v>1</v>
      </c>
      <c r="B28" s="4">
        <v>21</v>
      </c>
      <c r="C28" s="4">
        <v>0</v>
      </c>
      <c r="D28" s="4">
        <v>1</v>
      </c>
      <c r="E28" s="4">
        <v>1</v>
      </c>
      <c r="F28" s="4">
        <v>1</v>
      </c>
      <c r="G28" s="4">
        <v>1</v>
      </c>
      <c r="H28" s="4">
        <v>0</v>
      </c>
      <c r="I28" s="4">
        <v>1</v>
      </c>
      <c r="J28" s="4">
        <v>0</v>
      </c>
      <c r="K28" s="4">
        <v>0</v>
      </c>
      <c r="L28" s="4">
        <v>1</v>
      </c>
      <c r="M28" s="4">
        <v>10</v>
      </c>
      <c r="N28" s="4">
        <v>0</v>
      </c>
      <c r="O28" s="4">
        <v>0</v>
      </c>
      <c r="P28" s="4">
        <v>0</v>
      </c>
      <c r="Q28" s="4">
        <v>5</v>
      </c>
      <c r="R28" s="4">
        <f>SUM(B28:Q28)</f>
        <v>42</v>
      </c>
    </row>
    <row r="29" spans="1:18">
      <c r="A29" s="24" t="s">
        <v>0</v>
      </c>
      <c r="B29" s="2">
        <f>B28/42</f>
        <v>0.5</v>
      </c>
      <c r="C29" s="2">
        <f t="shared" ref="C29:Q29" si="5">C28/42</f>
        <v>0</v>
      </c>
      <c r="D29" s="2">
        <f t="shared" si="5"/>
        <v>2.3809523809523808E-2</v>
      </c>
      <c r="E29" s="2">
        <f t="shared" si="5"/>
        <v>2.3809523809523808E-2</v>
      </c>
      <c r="F29" s="2">
        <f t="shared" si="5"/>
        <v>2.3809523809523808E-2</v>
      </c>
      <c r="G29" s="2">
        <f t="shared" si="5"/>
        <v>2.3809523809523808E-2</v>
      </c>
      <c r="H29" s="2">
        <f t="shared" si="5"/>
        <v>0</v>
      </c>
      <c r="I29" s="2">
        <f t="shared" si="5"/>
        <v>2.3809523809523808E-2</v>
      </c>
      <c r="J29" s="2">
        <f t="shared" si="5"/>
        <v>0</v>
      </c>
      <c r="K29" s="2">
        <f t="shared" si="5"/>
        <v>0</v>
      </c>
      <c r="L29" s="2">
        <f t="shared" si="5"/>
        <v>2.3809523809523808E-2</v>
      </c>
      <c r="M29" s="2">
        <f t="shared" si="5"/>
        <v>0.23809523809523808</v>
      </c>
      <c r="N29" s="2">
        <f t="shared" si="5"/>
        <v>0</v>
      </c>
      <c r="O29" s="2">
        <f t="shared" si="5"/>
        <v>0</v>
      </c>
      <c r="P29" s="2">
        <f t="shared" si="5"/>
        <v>0</v>
      </c>
      <c r="Q29" s="2">
        <f t="shared" si="5"/>
        <v>0.11904761904761904</v>
      </c>
      <c r="R29" s="2">
        <f>SUM(B29:Q29)</f>
        <v>1.0000000000000002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5" t="s">
        <v>9</v>
      </c>
      <c r="C33" s="25" t="s">
        <v>8</v>
      </c>
      <c r="D33" s="25" t="s">
        <v>3</v>
      </c>
      <c r="E33" s="25" t="s">
        <v>7</v>
      </c>
      <c r="F33" s="25" t="s">
        <v>6</v>
      </c>
      <c r="G33" s="25" t="s">
        <v>2</v>
      </c>
    </row>
    <row r="34" spans="1:7">
      <c r="A34" s="24" t="s">
        <v>1</v>
      </c>
      <c r="B34" s="4">
        <v>10</v>
      </c>
      <c r="C34" s="4">
        <v>22</v>
      </c>
      <c r="D34" s="4">
        <v>9</v>
      </c>
      <c r="E34" s="4">
        <v>0</v>
      </c>
      <c r="F34" s="4">
        <v>1</v>
      </c>
      <c r="G34" s="4">
        <f>SUM(B34:F34)</f>
        <v>42</v>
      </c>
    </row>
    <row r="35" spans="1:7">
      <c r="A35" s="24" t="s">
        <v>0</v>
      </c>
      <c r="B35" s="2">
        <f>B34/42</f>
        <v>0.23809523809523808</v>
      </c>
      <c r="C35" s="2">
        <f t="shared" ref="C35:F35" si="6">C34/42</f>
        <v>0.52380952380952384</v>
      </c>
      <c r="D35" s="2">
        <f t="shared" si="6"/>
        <v>0.21428571428571427</v>
      </c>
      <c r="E35" s="2">
        <f t="shared" si="6"/>
        <v>0</v>
      </c>
      <c r="F35" s="2">
        <f t="shared" si="6"/>
        <v>2.3809523809523808E-2</v>
      </c>
      <c r="G35" s="2">
        <f>SUM(B35:F35)</f>
        <v>1</v>
      </c>
    </row>
    <row r="36" spans="1:7">
      <c r="A36" s="10"/>
      <c r="B36" s="9"/>
      <c r="C36" s="9"/>
      <c r="D36" s="9"/>
      <c r="E36" s="9"/>
      <c r="F36" s="9"/>
      <c r="G36" s="9"/>
    </row>
  </sheetData>
  <mergeCells count="13">
    <mergeCell ref="A22:A23"/>
    <mergeCell ref="E2:E3"/>
    <mergeCell ref="F2:I2"/>
    <mergeCell ref="J2:J3"/>
    <mergeCell ref="A18:A19"/>
    <mergeCell ref="A20:A21"/>
    <mergeCell ref="A2:A3"/>
    <mergeCell ref="B2:C2"/>
    <mergeCell ref="D2:D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9" defaultRowHeight="16.149999999999999"/>
  <cols>
    <col min="1" max="1" width="9.6640625" style="1" customWidth="1"/>
    <col min="2" max="2" width="10.796875" style="1" customWidth="1"/>
    <col min="3" max="16384" width="9" style="1"/>
  </cols>
  <sheetData>
    <row r="1" spans="1:10">
      <c r="A1" s="6" t="s">
        <v>44</v>
      </c>
      <c r="B1" s="23"/>
      <c r="C1" s="23"/>
    </row>
    <row r="2" spans="1:10">
      <c r="A2" s="26"/>
      <c r="B2" s="30" t="s">
        <v>43</v>
      </c>
      <c r="C2" s="30"/>
      <c r="D2" s="31" t="s">
        <v>42</v>
      </c>
      <c r="E2" s="39" t="s">
        <v>41</v>
      </c>
      <c r="F2" s="33" t="s">
        <v>5</v>
      </c>
      <c r="G2" s="35"/>
      <c r="H2" s="35"/>
      <c r="I2" s="34"/>
      <c r="J2" s="26" t="s">
        <v>2</v>
      </c>
    </row>
    <row r="3" spans="1:10">
      <c r="A3" s="27"/>
      <c r="B3" s="25" t="s">
        <v>40</v>
      </c>
      <c r="C3" s="25" t="s">
        <v>26</v>
      </c>
      <c r="D3" s="32"/>
      <c r="E3" s="40"/>
      <c r="F3" s="25" t="s">
        <v>39</v>
      </c>
      <c r="G3" s="25" t="s">
        <v>38</v>
      </c>
      <c r="H3" s="25" t="s">
        <v>37</v>
      </c>
      <c r="I3" s="25" t="s">
        <v>5</v>
      </c>
      <c r="J3" s="27"/>
    </row>
    <row r="4" spans="1:10">
      <c r="A4" s="25" t="s">
        <v>1</v>
      </c>
      <c r="B4" s="21">
        <v>19</v>
      </c>
      <c r="C4" s="21">
        <v>0</v>
      </c>
      <c r="D4" s="21">
        <v>0</v>
      </c>
      <c r="E4" s="21">
        <v>1</v>
      </c>
      <c r="F4" s="21">
        <v>0</v>
      </c>
      <c r="G4" s="21">
        <v>0</v>
      </c>
      <c r="H4" s="21">
        <v>0</v>
      </c>
      <c r="I4" s="21">
        <v>0</v>
      </c>
      <c r="J4" s="21">
        <f>SUM(B4:I4)</f>
        <v>20</v>
      </c>
    </row>
    <row r="5" spans="1:10">
      <c r="A5" s="25" t="s">
        <v>0</v>
      </c>
      <c r="B5" s="20">
        <f>B4/20</f>
        <v>0.95</v>
      </c>
      <c r="C5" s="20">
        <f t="shared" ref="C5:I5" si="0">C4/20</f>
        <v>0</v>
      </c>
      <c r="D5" s="20">
        <f t="shared" si="0"/>
        <v>0</v>
      </c>
      <c r="E5" s="20">
        <f t="shared" si="0"/>
        <v>0.05</v>
      </c>
      <c r="F5" s="20">
        <f t="shared" si="0"/>
        <v>0</v>
      </c>
      <c r="G5" s="20">
        <f t="shared" si="0"/>
        <v>0</v>
      </c>
      <c r="H5" s="20">
        <f t="shared" si="0"/>
        <v>0</v>
      </c>
      <c r="I5" s="20">
        <f t="shared" si="0"/>
        <v>0</v>
      </c>
      <c r="J5" s="20">
        <f>SUM(B5:I5)</f>
        <v>1</v>
      </c>
    </row>
    <row r="6" spans="1:10">
      <c r="A6" s="25" t="s">
        <v>1</v>
      </c>
      <c r="B6" s="33">
        <f>SUM(B4:C4)</f>
        <v>19</v>
      </c>
      <c r="C6" s="34"/>
      <c r="D6" s="21">
        <f>D4</f>
        <v>0</v>
      </c>
      <c r="E6" s="21">
        <f>E4</f>
        <v>1</v>
      </c>
      <c r="F6" s="33">
        <f>SUM(F4:I4)</f>
        <v>0</v>
      </c>
      <c r="G6" s="35"/>
      <c r="H6" s="35"/>
      <c r="I6" s="34"/>
      <c r="J6" s="21">
        <f>SUM(B6:I6)</f>
        <v>20</v>
      </c>
    </row>
    <row r="7" spans="1:10">
      <c r="A7" s="25" t="s">
        <v>0</v>
      </c>
      <c r="B7" s="36">
        <f>B6/20</f>
        <v>0.95</v>
      </c>
      <c r="C7" s="37"/>
      <c r="D7" s="20">
        <f>D5</f>
        <v>0</v>
      </c>
      <c r="E7" s="20">
        <f>E5</f>
        <v>0.05</v>
      </c>
      <c r="F7" s="36">
        <f>F6/20</f>
        <v>0</v>
      </c>
      <c r="G7" s="38"/>
      <c r="H7" s="38"/>
      <c r="I7" s="37"/>
      <c r="J7" s="20">
        <f>SUM(B7:I7)</f>
        <v>1</v>
      </c>
    </row>
    <row r="8" spans="1:10">
      <c r="A8" s="19"/>
      <c r="B8" s="18"/>
      <c r="C8" s="17"/>
      <c r="D8" s="16"/>
      <c r="E8" s="16"/>
      <c r="F8" s="18"/>
      <c r="G8" s="17"/>
      <c r="H8" s="17"/>
      <c r="I8" s="17"/>
      <c r="J8" s="16"/>
    </row>
    <row r="9" spans="1:10">
      <c r="F9" s="1" t="s">
        <v>4</v>
      </c>
    </row>
    <row r="10" spans="1:10">
      <c r="A10" s="6" t="s">
        <v>45</v>
      </c>
    </row>
    <row r="11" spans="1:10">
      <c r="A11" s="15"/>
      <c r="B11" s="7" t="s">
        <v>36</v>
      </c>
      <c r="C11" s="25" t="s">
        <v>35</v>
      </c>
      <c r="D11" s="25" t="s">
        <v>34</v>
      </c>
      <c r="E11" s="25" t="s">
        <v>2</v>
      </c>
    </row>
    <row r="12" spans="1:10">
      <c r="A12" s="24" t="s">
        <v>1</v>
      </c>
      <c r="B12" s="4">
        <v>0</v>
      </c>
      <c r="C12" s="4">
        <v>0</v>
      </c>
      <c r="D12" s="4">
        <v>0</v>
      </c>
      <c r="E12" s="4">
        <f>SUM(B12:D12)</f>
        <v>0</v>
      </c>
    </row>
    <row r="13" spans="1:10">
      <c r="A13" s="24" t="s">
        <v>0</v>
      </c>
      <c r="B13" s="2">
        <v>0</v>
      </c>
      <c r="C13" s="2">
        <v>0</v>
      </c>
      <c r="D13" s="2">
        <v>0</v>
      </c>
      <c r="E13" s="2">
        <f>SUM(B13:D13)</f>
        <v>0</v>
      </c>
    </row>
    <row r="14" spans="1:10">
      <c r="A14" s="10"/>
      <c r="B14" s="9"/>
      <c r="C14" s="9"/>
      <c r="D14" s="9"/>
      <c r="E14" s="9"/>
      <c r="F14" s="9"/>
    </row>
    <row r="16" spans="1:10">
      <c r="A16" s="6" t="s">
        <v>46</v>
      </c>
    </row>
    <row r="17" spans="1:18">
      <c r="A17" s="24"/>
      <c r="B17" s="25" t="s">
        <v>33</v>
      </c>
      <c r="C17" s="25" t="s">
        <v>32</v>
      </c>
      <c r="D17" s="25" t="s">
        <v>31</v>
      </c>
      <c r="E17" s="25" t="s">
        <v>30</v>
      </c>
      <c r="F17" s="25" t="s">
        <v>29</v>
      </c>
      <c r="G17" s="25" t="s">
        <v>28</v>
      </c>
      <c r="H17" s="25" t="s">
        <v>5</v>
      </c>
      <c r="I17" s="25" t="s">
        <v>2</v>
      </c>
    </row>
    <row r="18" spans="1:18">
      <c r="A18" s="28" t="s">
        <v>27</v>
      </c>
      <c r="B18" s="12">
        <v>19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f>SUM(B18:H18)</f>
        <v>19</v>
      </c>
    </row>
    <row r="19" spans="1:18">
      <c r="A19" s="29"/>
      <c r="B19" s="11">
        <f>B18/19</f>
        <v>1</v>
      </c>
      <c r="C19" s="11">
        <f t="shared" ref="C19:H19" si="1">C18/19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>SUM(B19:H19)</f>
        <v>1</v>
      </c>
    </row>
    <row r="20" spans="1:18">
      <c r="A20" s="28" t="s">
        <v>26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f>SUM(B20:H20)</f>
        <v>0</v>
      </c>
    </row>
    <row r="21" spans="1:18">
      <c r="A21" s="29"/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f>SUM(B21:H21)</f>
        <v>0</v>
      </c>
    </row>
    <row r="22" spans="1:18">
      <c r="A22" s="28" t="s">
        <v>2</v>
      </c>
      <c r="B22" s="12">
        <f t="shared" ref="B22:I22" si="2">SUM(B18+B20)</f>
        <v>19</v>
      </c>
      <c r="C22" s="12">
        <f t="shared" si="2"/>
        <v>0</v>
      </c>
      <c r="D22" s="12">
        <f t="shared" si="2"/>
        <v>0</v>
      </c>
      <c r="E22" s="12">
        <f t="shared" si="2"/>
        <v>0</v>
      </c>
      <c r="F22" s="12">
        <f t="shared" si="2"/>
        <v>0</v>
      </c>
      <c r="G22" s="12">
        <f t="shared" si="2"/>
        <v>0</v>
      </c>
      <c r="H22" s="12">
        <f t="shared" si="2"/>
        <v>0</v>
      </c>
      <c r="I22" s="12">
        <f t="shared" si="2"/>
        <v>19</v>
      </c>
    </row>
    <row r="23" spans="1:18">
      <c r="A23" s="29"/>
      <c r="B23" s="11">
        <f>B22/19</f>
        <v>1</v>
      </c>
      <c r="C23" s="11">
        <f t="shared" ref="C23:H23" si="3">C22/19</f>
        <v>0</v>
      </c>
      <c r="D23" s="11">
        <f t="shared" si="3"/>
        <v>0</v>
      </c>
      <c r="E23" s="11">
        <f t="shared" si="3"/>
        <v>0</v>
      </c>
      <c r="F23" s="11">
        <f t="shared" si="3"/>
        <v>0</v>
      </c>
      <c r="G23" s="11">
        <f t="shared" si="3"/>
        <v>0</v>
      </c>
      <c r="H23" s="11">
        <f t="shared" si="3"/>
        <v>0</v>
      </c>
      <c r="I23" s="11">
        <f>SUM(B23:H23)</f>
        <v>1</v>
      </c>
    </row>
    <row r="24" spans="1:18">
      <c r="A24" s="10"/>
      <c r="B24" s="14"/>
      <c r="C24" s="14"/>
      <c r="D24" s="14"/>
      <c r="E24" s="14"/>
      <c r="F24" s="14"/>
      <c r="G24" s="14"/>
      <c r="H24" s="14"/>
      <c r="I24" s="14"/>
    </row>
    <row r="26" spans="1:18">
      <c r="A26" s="6" t="s">
        <v>47</v>
      </c>
    </row>
    <row r="27" spans="1:18" ht="55.5">
      <c r="A27" s="4"/>
      <c r="B27" s="13" t="s">
        <v>25</v>
      </c>
      <c r="C27" s="13" t="s">
        <v>24</v>
      </c>
      <c r="D27" s="13" t="s">
        <v>23</v>
      </c>
      <c r="E27" s="13" t="s">
        <v>22</v>
      </c>
      <c r="F27" s="13" t="s">
        <v>21</v>
      </c>
      <c r="G27" s="13" t="s">
        <v>20</v>
      </c>
      <c r="H27" s="13" t="s">
        <v>19</v>
      </c>
      <c r="I27" s="13" t="s">
        <v>18</v>
      </c>
      <c r="J27" s="13" t="s">
        <v>17</v>
      </c>
      <c r="K27" s="13" t="s">
        <v>16</v>
      </c>
      <c r="L27" s="13" t="s">
        <v>15</v>
      </c>
      <c r="M27" s="13" t="s">
        <v>14</v>
      </c>
      <c r="N27" s="13" t="s">
        <v>13</v>
      </c>
      <c r="O27" s="13" t="s">
        <v>12</v>
      </c>
      <c r="P27" s="13" t="s">
        <v>11</v>
      </c>
      <c r="Q27" s="13" t="s">
        <v>10</v>
      </c>
      <c r="R27" s="13" t="s">
        <v>2</v>
      </c>
    </row>
    <row r="28" spans="1:18">
      <c r="A28" s="24" t="s">
        <v>1</v>
      </c>
      <c r="B28" s="4">
        <v>0</v>
      </c>
      <c r="C28" s="4">
        <v>0</v>
      </c>
      <c r="D28" s="4">
        <v>19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f>SUM(B28:Q28)</f>
        <v>19</v>
      </c>
    </row>
    <row r="29" spans="1:18">
      <c r="A29" s="24" t="s">
        <v>0</v>
      </c>
      <c r="B29" s="2">
        <f>B28/19</f>
        <v>0</v>
      </c>
      <c r="C29" s="2">
        <f t="shared" ref="C29:Q29" si="4">C28/19</f>
        <v>0</v>
      </c>
      <c r="D29" s="2">
        <f t="shared" si="4"/>
        <v>1</v>
      </c>
      <c r="E29" s="2">
        <f t="shared" si="4"/>
        <v>0</v>
      </c>
      <c r="F29" s="2">
        <f t="shared" si="4"/>
        <v>0</v>
      </c>
      <c r="G29" s="2">
        <f t="shared" si="4"/>
        <v>0</v>
      </c>
      <c r="H29" s="2">
        <f t="shared" si="4"/>
        <v>0</v>
      </c>
      <c r="I29" s="2">
        <f t="shared" si="4"/>
        <v>0</v>
      </c>
      <c r="J29" s="2">
        <f t="shared" si="4"/>
        <v>0</v>
      </c>
      <c r="K29" s="2">
        <f t="shared" si="4"/>
        <v>0</v>
      </c>
      <c r="L29" s="2">
        <f t="shared" si="4"/>
        <v>0</v>
      </c>
      <c r="M29" s="2">
        <f t="shared" si="4"/>
        <v>0</v>
      </c>
      <c r="N29" s="2">
        <f t="shared" si="4"/>
        <v>0</v>
      </c>
      <c r="O29" s="2">
        <f t="shared" si="4"/>
        <v>0</v>
      </c>
      <c r="P29" s="2">
        <f t="shared" si="4"/>
        <v>0</v>
      </c>
      <c r="Q29" s="2">
        <f t="shared" si="4"/>
        <v>0</v>
      </c>
      <c r="R29" s="2">
        <f>SUM(B29:Q29)</f>
        <v>1</v>
      </c>
    </row>
    <row r="30" spans="1:18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2" spans="1:18">
      <c r="A32" s="6" t="s">
        <v>48</v>
      </c>
    </row>
    <row r="33" spans="1:7">
      <c r="A33" s="4"/>
      <c r="B33" s="25" t="s">
        <v>9</v>
      </c>
      <c r="C33" s="25" t="s">
        <v>8</v>
      </c>
      <c r="D33" s="25" t="s">
        <v>3</v>
      </c>
      <c r="E33" s="25" t="s">
        <v>7</v>
      </c>
      <c r="F33" s="25" t="s">
        <v>6</v>
      </c>
      <c r="G33" s="25" t="s">
        <v>2</v>
      </c>
    </row>
    <row r="34" spans="1:7">
      <c r="A34" s="24" t="s">
        <v>1</v>
      </c>
      <c r="B34" s="4">
        <v>19</v>
      </c>
      <c r="C34" s="4">
        <v>0</v>
      </c>
      <c r="D34" s="4">
        <v>0</v>
      </c>
      <c r="E34" s="4">
        <v>0</v>
      </c>
      <c r="F34" s="4">
        <v>0</v>
      </c>
      <c r="G34" s="4">
        <f>SUM(B34:F34)</f>
        <v>19</v>
      </c>
    </row>
    <row r="35" spans="1:7">
      <c r="A35" s="24" t="s">
        <v>0</v>
      </c>
      <c r="B35" s="2">
        <f>B34/19</f>
        <v>1</v>
      </c>
      <c r="C35" s="2">
        <f t="shared" ref="C35:F35" si="5">C34/19</f>
        <v>0</v>
      </c>
      <c r="D35" s="2">
        <f t="shared" si="5"/>
        <v>0</v>
      </c>
      <c r="E35" s="2">
        <f t="shared" si="5"/>
        <v>0</v>
      </c>
      <c r="F35" s="2">
        <f t="shared" si="5"/>
        <v>0</v>
      </c>
      <c r="G35" s="2">
        <f>SUM(B35:F35)</f>
        <v>1</v>
      </c>
    </row>
  </sheetData>
  <mergeCells count="13">
    <mergeCell ref="A22:A23"/>
    <mergeCell ref="E2:E3"/>
    <mergeCell ref="F2:I2"/>
    <mergeCell ref="J2:J3"/>
    <mergeCell ref="A18:A19"/>
    <mergeCell ref="A20:A21"/>
    <mergeCell ref="A2:A3"/>
    <mergeCell ref="B2:C2"/>
    <mergeCell ref="D2:D3"/>
    <mergeCell ref="B6:C6"/>
    <mergeCell ref="F6:I6"/>
    <mergeCell ref="B7:C7"/>
    <mergeCell ref="F7:I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總表</vt:lpstr>
      <vt:lpstr>碩士</vt:lpstr>
      <vt:lpstr>學士</vt:lpstr>
      <vt:lpstr>電子系</vt:lpstr>
      <vt:lpstr>電機系(所)</vt:lpstr>
      <vt:lpstr>資訊系</vt:lpstr>
      <vt:lpstr>機械系(所)</vt:lpstr>
      <vt:lpstr>營空系(所)</vt:lpstr>
      <vt:lpstr>能空系</vt:lpstr>
      <vt:lpstr>產經所</vt:lpstr>
      <vt:lpstr>企管系</vt:lpstr>
      <vt:lpstr>行流系</vt:lpstr>
      <vt:lpstr>觀光系</vt:lpstr>
      <vt:lpstr>休管系</vt:lpstr>
      <vt:lpstr>應英系</vt:lpstr>
      <vt:lpstr>餐旅系</vt:lpstr>
      <vt:lpstr>表藝系</vt:lpstr>
      <vt:lpstr>數媒系</vt:lpstr>
      <vt:lpstr>室設系</vt:lpstr>
      <vt:lpstr>創設系</vt:lpstr>
      <vt:lpstr>遊戲系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2024-11-14T08:51:22Z</dcterms:created>
  <dcterms:modified xsi:type="dcterms:W3CDTF">2024-12-18T02:55:36Z</dcterms:modified>
</cp:coreProperties>
</file>