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(2)-110學年度畢業滿1年(112.08.17~112.10.31)\110學年度(滿1年)批次下載、敘述系統計表及圖表\"/>
    </mc:Choice>
  </mc:AlternateContent>
  <bookViews>
    <workbookView xWindow="480" yWindow="60" windowWidth="18312" windowHeight="11652"/>
  </bookViews>
  <sheets>
    <sheet name="總表" sheetId="1" r:id="rId1"/>
    <sheet name="碩士" sheetId="3" r:id="rId2"/>
    <sheet name="學士" sheetId="4" r:id="rId3"/>
    <sheet name="電子系" sheetId="5" r:id="rId4"/>
    <sheet name="電機系(所)" sheetId="6" r:id="rId5"/>
    <sheet name="資訊系" sheetId="7" r:id="rId6"/>
    <sheet name="機械系(所)" sheetId="8" r:id="rId7"/>
    <sheet name="營空系(所)" sheetId="9" r:id="rId8"/>
    <sheet name="能空系" sheetId="10" r:id="rId9"/>
    <sheet name="產經所" sheetId="11" r:id="rId10"/>
    <sheet name="企管系" sheetId="12" r:id="rId11"/>
    <sheet name="行流系" sheetId="13" r:id="rId12"/>
    <sheet name="觀光系" sheetId="14" r:id="rId13"/>
    <sheet name="休管系" sheetId="15" r:id="rId14"/>
    <sheet name="應英系" sheetId="16" r:id="rId15"/>
    <sheet name="餐旅系" sheetId="17" r:id="rId16"/>
    <sheet name="表藝系" sheetId="18" r:id="rId17"/>
    <sheet name="數媒系" sheetId="19" r:id="rId18"/>
    <sheet name="室設系" sheetId="2" r:id="rId19"/>
    <sheet name="創設系" sheetId="21" r:id="rId20"/>
    <sheet name="遊戲系" sheetId="20" r:id="rId21"/>
  </sheets>
  <definedNames>
    <definedName name="_xlnm._FilterDatabase" localSheetId="10" hidden="1">企管系!#REF!</definedName>
    <definedName name="_xlnm._FilterDatabase" localSheetId="13" hidden="1">休管系!#REF!</definedName>
    <definedName name="_xlnm._FilterDatabase" localSheetId="11" hidden="1">行流系!#REF!</definedName>
    <definedName name="_xlnm._FilterDatabase" localSheetId="16" hidden="1">表藝系!#REF!</definedName>
    <definedName name="_xlnm._FilterDatabase" localSheetId="18" hidden="1">室設系!#REF!</definedName>
    <definedName name="_xlnm._FilterDatabase" localSheetId="8" hidden="1">能空系!#REF!</definedName>
    <definedName name="_xlnm._FilterDatabase" localSheetId="9" hidden="1">產經所!#REF!</definedName>
    <definedName name="_xlnm._FilterDatabase" localSheetId="19" hidden="1">創設系!#REF!</definedName>
    <definedName name="_xlnm._FilterDatabase" localSheetId="5" hidden="1">資訊系!#REF!</definedName>
    <definedName name="_xlnm._FilterDatabase" localSheetId="20" hidden="1">遊戲系!#REF!</definedName>
    <definedName name="_xlnm._FilterDatabase" localSheetId="3" hidden="1">電子系!#REF!</definedName>
    <definedName name="_xlnm._FilterDatabase" localSheetId="4" hidden="1">'電機系(所)'!#REF!</definedName>
    <definedName name="_xlnm._FilterDatabase" localSheetId="1" hidden="1">碩士!#REF!</definedName>
    <definedName name="_xlnm._FilterDatabase" localSheetId="17" hidden="1">數媒系!#REF!</definedName>
    <definedName name="_xlnm._FilterDatabase" localSheetId="2" hidden="1">學士!#REF!</definedName>
    <definedName name="_xlnm._FilterDatabase" localSheetId="6" hidden="1">'機械系(所)'!#REF!</definedName>
    <definedName name="_xlnm._FilterDatabase" localSheetId="15" hidden="1">餐旅系!#REF!</definedName>
    <definedName name="_xlnm._FilterDatabase" localSheetId="14" hidden="1">應英系!#REF!</definedName>
    <definedName name="_xlnm._FilterDatabase" localSheetId="7" hidden="1">'營空系(所)'!#REF!</definedName>
    <definedName name="_xlnm._FilterDatabase" localSheetId="0" hidden="1">總表!#REF!</definedName>
    <definedName name="_xlnm._FilterDatabase" localSheetId="12" hidden="1">觀光系!#REF!</definedName>
  </definedNames>
  <calcPr calcId="162913"/>
</workbook>
</file>

<file path=xl/calcChain.xml><?xml version="1.0" encoding="utf-8"?>
<calcChain xmlns="http://schemas.openxmlformats.org/spreadsheetml/2006/main">
  <c r="C35" i="20" l="1"/>
  <c r="D35" i="20"/>
  <c r="E35" i="20"/>
  <c r="F35" i="20"/>
  <c r="B35" i="20"/>
  <c r="C29" i="20"/>
  <c r="D29" i="20"/>
  <c r="E29" i="20"/>
  <c r="F29" i="20"/>
  <c r="G29" i="20"/>
  <c r="H29" i="20"/>
  <c r="I29" i="20"/>
  <c r="J29" i="20"/>
  <c r="K29" i="20"/>
  <c r="L29" i="20"/>
  <c r="M29" i="20"/>
  <c r="N29" i="20"/>
  <c r="O29" i="20"/>
  <c r="P29" i="20"/>
  <c r="Q29" i="20"/>
  <c r="B29" i="20"/>
  <c r="C21" i="20"/>
  <c r="D21" i="20"/>
  <c r="E21" i="20"/>
  <c r="F21" i="20"/>
  <c r="G21" i="20"/>
  <c r="H21" i="20"/>
  <c r="B21" i="20"/>
  <c r="C19" i="20"/>
  <c r="D19" i="20"/>
  <c r="E19" i="20"/>
  <c r="F19" i="20"/>
  <c r="G19" i="20"/>
  <c r="H19" i="20"/>
  <c r="B19" i="20"/>
  <c r="C5" i="20"/>
  <c r="D5" i="20"/>
  <c r="D7" i="20" s="1"/>
  <c r="E5" i="20"/>
  <c r="F5" i="20"/>
  <c r="G5" i="20"/>
  <c r="H5" i="20"/>
  <c r="I5" i="20"/>
  <c r="B5" i="20"/>
  <c r="C35" i="21"/>
  <c r="D35" i="21"/>
  <c r="E35" i="21"/>
  <c r="F35" i="21"/>
  <c r="B35" i="21"/>
  <c r="C29" i="21"/>
  <c r="D29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B29" i="21"/>
  <c r="C21" i="21"/>
  <c r="D21" i="21"/>
  <c r="E21" i="21"/>
  <c r="F21" i="21"/>
  <c r="G21" i="21"/>
  <c r="H21" i="21"/>
  <c r="B21" i="21"/>
  <c r="C19" i="21"/>
  <c r="D19" i="21"/>
  <c r="E19" i="21"/>
  <c r="F19" i="21"/>
  <c r="G19" i="21"/>
  <c r="H19" i="21"/>
  <c r="B19" i="21"/>
  <c r="C5" i="21"/>
  <c r="D5" i="21"/>
  <c r="D7" i="21" s="1"/>
  <c r="E5" i="21"/>
  <c r="E7" i="21" s="1"/>
  <c r="F5" i="21"/>
  <c r="G5" i="21"/>
  <c r="H5" i="21"/>
  <c r="I5" i="21"/>
  <c r="B5" i="21"/>
  <c r="G34" i="21"/>
  <c r="Q29" i="21"/>
  <c r="R28" i="21"/>
  <c r="H22" i="21"/>
  <c r="H23" i="21" s="1"/>
  <c r="G22" i="21"/>
  <c r="G23" i="21" s="1"/>
  <c r="F22" i="21"/>
  <c r="F23" i="21" s="1"/>
  <c r="E22" i="21"/>
  <c r="E23" i="21" s="1"/>
  <c r="D22" i="21"/>
  <c r="D23" i="21" s="1"/>
  <c r="C22" i="21"/>
  <c r="C23" i="21" s="1"/>
  <c r="B22" i="21"/>
  <c r="B23" i="21" s="1"/>
  <c r="I20" i="21"/>
  <c r="I18" i="21"/>
  <c r="E13" i="21"/>
  <c r="E12" i="21"/>
  <c r="F6" i="21"/>
  <c r="F7" i="21" s="1"/>
  <c r="E6" i="21"/>
  <c r="D6" i="21"/>
  <c r="B6" i="21"/>
  <c r="B7" i="21" s="1"/>
  <c r="J4" i="21"/>
  <c r="C35" i="2"/>
  <c r="D35" i="2"/>
  <c r="E35" i="2"/>
  <c r="F35" i="2"/>
  <c r="B35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B29" i="2"/>
  <c r="C19" i="2"/>
  <c r="D19" i="2"/>
  <c r="E19" i="2"/>
  <c r="F19" i="2"/>
  <c r="G19" i="2"/>
  <c r="H19" i="2"/>
  <c r="B19" i="2"/>
  <c r="C5" i="2"/>
  <c r="D5" i="2"/>
  <c r="E5" i="2"/>
  <c r="F5" i="2"/>
  <c r="G5" i="2"/>
  <c r="H5" i="2"/>
  <c r="I5" i="2"/>
  <c r="B5" i="2"/>
  <c r="J4" i="20"/>
  <c r="E7" i="20"/>
  <c r="B6" i="20"/>
  <c r="B7" i="20" s="1"/>
  <c r="D6" i="20"/>
  <c r="E6" i="20"/>
  <c r="F6" i="20"/>
  <c r="F7" i="20" s="1"/>
  <c r="E12" i="20"/>
  <c r="I18" i="20"/>
  <c r="I20" i="20"/>
  <c r="B22" i="20"/>
  <c r="B23" i="20" s="1"/>
  <c r="C22" i="20"/>
  <c r="C23" i="20" s="1"/>
  <c r="D22" i="20"/>
  <c r="D23" i="20" s="1"/>
  <c r="E22" i="20"/>
  <c r="E23" i="20" s="1"/>
  <c r="F22" i="20"/>
  <c r="F23" i="20" s="1"/>
  <c r="G22" i="20"/>
  <c r="G23" i="20" s="1"/>
  <c r="H22" i="20"/>
  <c r="H23" i="20" s="1"/>
  <c r="R28" i="20"/>
  <c r="G34" i="20"/>
  <c r="C35" i="19"/>
  <c r="D35" i="19"/>
  <c r="E35" i="19"/>
  <c r="F35" i="19"/>
  <c r="B35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B29" i="19"/>
  <c r="C21" i="19"/>
  <c r="D21" i="19"/>
  <c r="E21" i="19"/>
  <c r="F21" i="19"/>
  <c r="G21" i="19"/>
  <c r="H21" i="19"/>
  <c r="B21" i="19"/>
  <c r="C19" i="19"/>
  <c r="D19" i="19"/>
  <c r="E19" i="19"/>
  <c r="F19" i="19"/>
  <c r="G19" i="19"/>
  <c r="H19" i="19"/>
  <c r="B19" i="19"/>
  <c r="C5" i="19"/>
  <c r="D5" i="19"/>
  <c r="D7" i="19" s="1"/>
  <c r="E5" i="19"/>
  <c r="E7" i="19" s="1"/>
  <c r="F5" i="19"/>
  <c r="G5" i="19"/>
  <c r="H5" i="19"/>
  <c r="I5" i="19"/>
  <c r="B5" i="19"/>
  <c r="G34" i="19"/>
  <c r="R28" i="19"/>
  <c r="H22" i="19"/>
  <c r="H23" i="19" s="1"/>
  <c r="G22" i="19"/>
  <c r="G23" i="19" s="1"/>
  <c r="F22" i="19"/>
  <c r="F23" i="19" s="1"/>
  <c r="E22" i="19"/>
  <c r="E23" i="19" s="1"/>
  <c r="D22" i="19"/>
  <c r="D23" i="19" s="1"/>
  <c r="C22" i="19"/>
  <c r="C23" i="19" s="1"/>
  <c r="B22" i="19"/>
  <c r="B23" i="19" s="1"/>
  <c r="I20" i="19"/>
  <c r="I18" i="19"/>
  <c r="I22" i="19" s="1"/>
  <c r="E13" i="19"/>
  <c r="E12" i="19"/>
  <c r="F6" i="19"/>
  <c r="F7" i="19" s="1"/>
  <c r="E6" i="19"/>
  <c r="D6" i="19"/>
  <c r="B6" i="19"/>
  <c r="B7" i="19" s="1"/>
  <c r="J4" i="19"/>
  <c r="C35" i="18"/>
  <c r="D35" i="18"/>
  <c r="E35" i="18"/>
  <c r="F35" i="18"/>
  <c r="B35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B29" i="18"/>
  <c r="C21" i="18"/>
  <c r="D21" i="18"/>
  <c r="E21" i="18"/>
  <c r="F21" i="18"/>
  <c r="G21" i="18"/>
  <c r="H21" i="18"/>
  <c r="B21" i="18"/>
  <c r="C19" i="18"/>
  <c r="D19" i="18"/>
  <c r="E19" i="18"/>
  <c r="F19" i="18"/>
  <c r="G19" i="18"/>
  <c r="H19" i="18"/>
  <c r="B19" i="18"/>
  <c r="C5" i="18"/>
  <c r="D5" i="18"/>
  <c r="D7" i="18" s="1"/>
  <c r="E5" i="18"/>
  <c r="E7" i="18" s="1"/>
  <c r="F5" i="18"/>
  <c r="G5" i="18"/>
  <c r="H5" i="18"/>
  <c r="I5" i="18"/>
  <c r="B5" i="18"/>
  <c r="G34" i="18"/>
  <c r="R28" i="18"/>
  <c r="H22" i="18"/>
  <c r="H23" i="18" s="1"/>
  <c r="G22" i="18"/>
  <c r="G23" i="18" s="1"/>
  <c r="F22" i="18"/>
  <c r="F23" i="18" s="1"/>
  <c r="E22" i="18"/>
  <c r="E23" i="18" s="1"/>
  <c r="D22" i="18"/>
  <c r="D23" i="18" s="1"/>
  <c r="C22" i="18"/>
  <c r="C23" i="18" s="1"/>
  <c r="B22" i="18"/>
  <c r="B23" i="18" s="1"/>
  <c r="I20" i="18"/>
  <c r="I18" i="18"/>
  <c r="E13" i="18"/>
  <c r="E12" i="18"/>
  <c r="F6" i="18"/>
  <c r="F7" i="18" s="1"/>
  <c r="E6" i="18"/>
  <c r="D6" i="18"/>
  <c r="B6" i="18"/>
  <c r="B7" i="18" s="1"/>
  <c r="J4" i="18"/>
  <c r="C35" i="17"/>
  <c r="D35" i="17"/>
  <c r="E35" i="17"/>
  <c r="F35" i="17"/>
  <c r="B35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B29" i="17"/>
  <c r="C21" i="17"/>
  <c r="D21" i="17"/>
  <c r="E21" i="17"/>
  <c r="F21" i="17"/>
  <c r="G21" i="17"/>
  <c r="H21" i="17"/>
  <c r="B21" i="17"/>
  <c r="C19" i="17"/>
  <c r="D19" i="17"/>
  <c r="E19" i="17"/>
  <c r="F19" i="17"/>
  <c r="G19" i="17"/>
  <c r="H19" i="17"/>
  <c r="B19" i="17"/>
  <c r="C5" i="17"/>
  <c r="D5" i="17"/>
  <c r="D7" i="17" s="1"/>
  <c r="E5" i="17"/>
  <c r="E7" i="17" s="1"/>
  <c r="F5" i="17"/>
  <c r="G5" i="17"/>
  <c r="H5" i="17"/>
  <c r="I5" i="17"/>
  <c r="B5" i="17"/>
  <c r="G34" i="17"/>
  <c r="R28" i="17"/>
  <c r="H22" i="17"/>
  <c r="H23" i="17" s="1"/>
  <c r="G22" i="17"/>
  <c r="G23" i="17" s="1"/>
  <c r="F22" i="17"/>
  <c r="F23" i="17" s="1"/>
  <c r="E22" i="17"/>
  <c r="E23" i="17" s="1"/>
  <c r="D22" i="17"/>
  <c r="D23" i="17" s="1"/>
  <c r="C22" i="17"/>
  <c r="C23" i="17" s="1"/>
  <c r="B22" i="17"/>
  <c r="B23" i="17" s="1"/>
  <c r="I20" i="17"/>
  <c r="I18" i="17"/>
  <c r="E12" i="17"/>
  <c r="F6" i="17"/>
  <c r="F7" i="17" s="1"/>
  <c r="E6" i="17"/>
  <c r="D6" i="17"/>
  <c r="B6" i="17"/>
  <c r="B7" i="17" s="1"/>
  <c r="J4" i="17"/>
  <c r="C35" i="16"/>
  <c r="D35" i="16"/>
  <c r="E35" i="16"/>
  <c r="F35" i="16"/>
  <c r="B35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O29" i="16"/>
  <c r="P29" i="16"/>
  <c r="Q29" i="16"/>
  <c r="B29" i="16"/>
  <c r="C21" i="16"/>
  <c r="D21" i="16"/>
  <c r="E21" i="16"/>
  <c r="F21" i="16"/>
  <c r="G21" i="16"/>
  <c r="H21" i="16"/>
  <c r="B21" i="16"/>
  <c r="C19" i="16"/>
  <c r="D19" i="16"/>
  <c r="E19" i="16"/>
  <c r="F19" i="16"/>
  <c r="G19" i="16"/>
  <c r="H19" i="16"/>
  <c r="B19" i="16"/>
  <c r="C5" i="16"/>
  <c r="D5" i="16"/>
  <c r="D7" i="16" s="1"/>
  <c r="E5" i="16"/>
  <c r="F5" i="16"/>
  <c r="G5" i="16"/>
  <c r="H5" i="16"/>
  <c r="I5" i="16"/>
  <c r="B5" i="16"/>
  <c r="G34" i="16"/>
  <c r="R28" i="16"/>
  <c r="H22" i="16"/>
  <c r="H23" i="16" s="1"/>
  <c r="G22" i="16"/>
  <c r="G23" i="16" s="1"/>
  <c r="F22" i="16"/>
  <c r="F23" i="16" s="1"/>
  <c r="E22" i="16"/>
  <c r="E23" i="16" s="1"/>
  <c r="D22" i="16"/>
  <c r="D23" i="16" s="1"/>
  <c r="C22" i="16"/>
  <c r="C23" i="16" s="1"/>
  <c r="B22" i="16"/>
  <c r="B23" i="16" s="1"/>
  <c r="I20" i="16"/>
  <c r="I18" i="16"/>
  <c r="E13" i="16"/>
  <c r="E12" i="16"/>
  <c r="F6" i="16"/>
  <c r="F7" i="16" s="1"/>
  <c r="E6" i="16"/>
  <c r="D6" i="16"/>
  <c r="B6" i="16"/>
  <c r="B7" i="16" s="1"/>
  <c r="E7" i="16"/>
  <c r="J4" i="16"/>
  <c r="J6" i="20" l="1"/>
  <c r="I19" i="20"/>
  <c r="J5" i="20"/>
  <c r="J6" i="21"/>
  <c r="J5" i="21"/>
  <c r="I21" i="19"/>
  <c r="J6" i="18"/>
  <c r="G35" i="20"/>
  <c r="R29" i="20"/>
  <c r="I21" i="20"/>
  <c r="I22" i="20"/>
  <c r="I23" i="20"/>
  <c r="E13" i="20"/>
  <c r="J7" i="20"/>
  <c r="G35" i="21"/>
  <c r="R29" i="21"/>
  <c r="I21" i="21"/>
  <c r="I22" i="21"/>
  <c r="I19" i="21"/>
  <c r="J7" i="21"/>
  <c r="I23" i="21"/>
  <c r="G35" i="19"/>
  <c r="R29" i="19"/>
  <c r="I23" i="19"/>
  <c r="I19" i="19"/>
  <c r="J6" i="19"/>
  <c r="J5" i="19"/>
  <c r="J7" i="19"/>
  <c r="G35" i="18"/>
  <c r="R29" i="18"/>
  <c r="I21" i="18"/>
  <c r="I22" i="18"/>
  <c r="I19" i="18"/>
  <c r="J5" i="18"/>
  <c r="J7" i="18"/>
  <c r="I23" i="18"/>
  <c r="G35" i="17"/>
  <c r="R29" i="17"/>
  <c r="I22" i="17"/>
  <c r="I21" i="17"/>
  <c r="I19" i="17"/>
  <c r="E13" i="17"/>
  <c r="J6" i="17"/>
  <c r="J5" i="17"/>
  <c r="I23" i="17"/>
  <c r="J7" i="17"/>
  <c r="G35" i="16"/>
  <c r="R29" i="16"/>
  <c r="I21" i="16"/>
  <c r="I22" i="16"/>
  <c r="I19" i="16"/>
  <c r="J5" i="16"/>
  <c r="J6" i="16"/>
  <c r="I23" i="16"/>
  <c r="J7" i="16"/>
  <c r="C35" i="15" l="1"/>
  <c r="D35" i="15"/>
  <c r="E35" i="15"/>
  <c r="F35" i="15"/>
  <c r="B35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B29" i="15"/>
  <c r="C21" i="15"/>
  <c r="D21" i="15"/>
  <c r="E21" i="15"/>
  <c r="F21" i="15"/>
  <c r="G21" i="15"/>
  <c r="H21" i="15"/>
  <c r="B21" i="15"/>
  <c r="C19" i="15"/>
  <c r="D19" i="15"/>
  <c r="E19" i="15"/>
  <c r="F19" i="15"/>
  <c r="G19" i="15"/>
  <c r="H19" i="15"/>
  <c r="B19" i="15"/>
  <c r="C5" i="15"/>
  <c r="D5" i="15"/>
  <c r="D7" i="15" s="1"/>
  <c r="E5" i="15"/>
  <c r="F5" i="15"/>
  <c r="G5" i="15"/>
  <c r="H5" i="15"/>
  <c r="I5" i="15"/>
  <c r="B5" i="15"/>
  <c r="J4" i="15"/>
  <c r="G34" i="15"/>
  <c r="R28" i="15"/>
  <c r="H22" i="15"/>
  <c r="H23" i="15" s="1"/>
  <c r="G22" i="15"/>
  <c r="G23" i="15" s="1"/>
  <c r="F22" i="15"/>
  <c r="F23" i="15" s="1"/>
  <c r="E22" i="15"/>
  <c r="E23" i="15" s="1"/>
  <c r="D22" i="15"/>
  <c r="D23" i="15" s="1"/>
  <c r="C22" i="15"/>
  <c r="C23" i="15" s="1"/>
  <c r="B22" i="15"/>
  <c r="B23" i="15" s="1"/>
  <c r="I20" i="15"/>
  <c r="I18" i="15"/>
  <c r="E13" i="15"/>
  <c r="E12" i="15"/>
  <c r="F6" i="15"/>
  <c r="F7" i="15" s="1"/>
  <c r="E6" i="15"/>
  <c r="D6" i="15"/>
  <c r="B6" i="15"/>
  <c r="B7" i="15" s="1"/>
  <c r="E7" i="15"/>
  <c r="C35" i="14"/>
  <c r="D35" i="14"/>
  <c r="E35" i="14"/>
  <c r="F35" i="14"/>
  <c r="B35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B29" i="14"/>
  <c r="C21" i="14"/>
  <c r="D21" i="14"/>
  <c r="E21" i="14"/>
  <c r="F21" i="14"/>
  <c r="G21" i="14"/>
  <c r="H21" i="14"/>
  <c r="B21" i="14"/>
  <c r="C19" i="14"/>
  <c r="D19" i="14"/>
  <c r="E19" i="14"/>
  <c r="F19" i="14"/>
  <c r="G19" i="14"/>
  <c r="H19" i="14"/>
  <c r="B19" i="14"/>
  <c r="C5" i="14"/>
  <c r="D5" i="14"/>
  <c r="D7" i="14" s="1"/>
  <c r="E5" i="14"/>
  <c r="E7" i="14" s="1"/>
  <c r="F5" i="14"/>
  <c r="G5" i="14"/>
  <c r="H5" i="14"/>
  <c r="I5" i="14"/>
  <c r="B5" i="14"/>
  <c r="G34" i="14"/>
  <c r="R28" i="14"/>
  <c r="H22" i="14"/>
  <c r="H23" i="14" s="1"/>
  <c r="G22" i="14"/>
  <c r="G23" i="14" s="1"/>
  <c r="F22" i="14"/>
  <c r="F23" i="14" s="1"/>
  <c r="E22" i="14"/>
  <c r="E23" i="14" s="1"/>
  <c r="D22" i="14"/>
  <c r="D23" i="14" s="1"/>
  <c r="C22" i="14"/>
  <c r="C23" i="14" s="1"/>
  <c r="B22" i="14"/>
  <c r="B23" i="14" s="1"/>
  <c r="I20" i="14"/>
  <c r="I18" i="14"/>
  <c r="E13" i="14"/>
  <c r="E12" i="14"/>
  <c r="F6" i="14"/>
  <c r="F7" i="14" s="1"/>
  <c r="E6" i="14"/>
  <c r="D6" i="14"/>
  <c r="B6" i="14"/>
  <c r="B7" i="14" s="1"/>
  <c r="J4" i="14"/>
  <c r="C35" i="13"/>
  <c r="D35" i="13"/>
  <c r="E35" i="13"/>
  <c r="F35" i="13"/>
  <c r="B35" i="13"/>
  <c r="C29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B29" i="13"/>
  <c r="C21" i="13"/>
  <c r="D21" i="13"/>
  <c r="E21" i="13"/>
  <c r="F21" i="13"/>
  <c r="G21" i="13"/>
  <c r="H21" i="13"/>
  <c r="B21" i="13"/>
  <c r="C19" i="13"/>
  <c r="D19" i="13"/>
  <c r="E19" i="13"/>
  <c r="F19" i="13"/>
  <c r="G19" i="13"/>
  <c r="H19" i="13"/>
  <c r="B19" i="13"/>
  <c r="C5" i="13"/>
  <c r="D5" i="13"/>
  <c r="E5" i="13"/>
  <c r="F5" i="13"/>
  <c r="G5" i="13"/>
  <c r="H5" i="13"/>
  <c r="I5" i="13"/>
  <c r="B5" i="13"/>
  <c r="G34" i="13"/>
  <c r="R28" i="13"/>
  <c r="H22" i="13"/>
  <c r="H23" i="13" s="1"/>
  <c r="G22" i="13"/>
  <c r="G23" i="13" s="1"/>
  <c r="F22" i="13"/>
  <c r="F23" i="13" s="1"/>
  <c r="E22" i="13"/>
  <c r="E23" i="13" s="1"/>
  <c r="D22" i="13"/>
  <c r="D23" i="13" s="1"/>
  <c r="C22" i="13"/>
  <c r="C23" i="13" s="1"/>
  <c r="B22" i="13"/>
  <c r="B23" i="13" s="1"/>
  <c r="I20" i="13"/>
  <c r="I18" i="13"/>
  <c r="E12" i="13"/>
  <c r="F6" i="13"/>
  <c r="F7" i="13" s="1"/>
  <c r="E6" i="13"/>
  <c r="D6" i="13"/>
  <c r="B6" i="13"/>
  <c r="E7" i="13"/>
  <c r="D7" i="13"/>
  <c r="J4" i="13"/>
  <c r="C35" i="12"/>
  <c r="D35" i="12"/>
  <c r="E35" i="12"/>
  <c r="F35" i="12"/>
  <c r="B35" i="12"/>
  <c r="C29" i="12"/>
  <c r="D29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B29" i="12"/>
  <c r="C19" i="12"/>
  <c r="D19" i="12"/>
  <c r="E19" i="12"/>
  <c r="F19" i="12"/>
  <c r="G19" i="12"/>
  <c r="H19" i="12"/>
  <c r="B19" i="12"/>
  <c r="C5" i="12"/>
  <c r="D5" i="12"/>
  <c r="D7" i="12" s="1"/>
  <c r="E5" i="12"/>
  <c r="F5" i="12"/>
  <c r="G5" i="12"/>
  <c r="H5" i="12"/>
  <c r="I5" i="12"/>
  <c r="B5" i="12"/>
  <c r="G34" i="12"/>
  <c r="R28" i="12"/>
  <c r="H22" i="12"/>
  <c r="H23" i="12" s="1"/>
  <c r="G22" i="12"/>
  <c r="G23" i="12" s="1"/>
  <c r="F22" i="12"/>
  <c r="F23" i="12" s="1"/>
  <c r="E22" i="12"/>
  <c r="E23" i="12" s="1"/>
  <c r="D22" i="12"/>
  <c r="D23" i="12" s="1"/>
  <c r="C22" i="12"/>
  <c r="C23" i="12" s="1"/>
  <c r="B22" i="12"/>
  <c r="B23" i="12" s="1"/>
  <c r="I21" i="12"/>
  <c r="I20" i="12"/>
  <c r="I18" i="12"/>
  <c r="E12" i="12"/>
  <c r="F6" i="12"/>
  <c r="F7" i="12" s="1"/>
  <c r="E6" i="12"/>
  <c r="D6" i="12"/>
  <c r="B6" i="12"/>
  <c r="B7" i="12" s="1"/>
  <c r="E7" i="12"/>
  <c r="J4" i="12"/>
  <c r="C35" i="11"/>
  <c r="D35" i="11"/>
  <c r="E35" i="11"/>
  <c r="F35" i="11"/>
  <c r="B35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B29" i="11"/>
  <c r="C21" i="11"/>
  <c r="D21" i="11"/>
  <c r="E21" i="11"/>
  <c r="F21" i="11"/>
  <c r="G21" i="11"/>
  <c r="H21" i="11"/>
  <c r="B21" i="11"/>
  <c r="C19" i="11"/>
  <c r="D19" i="11"/>
  <c r="E19" i="11"/>
  <c r="F19" i="11"/>
  <c r="G19" i="11"/>
  <c r="H19" i="11"/>
  <c r="B19" i="11"/>
  <c r="C5" i="11"/>
  <c r="D5" i="11"/>
  <c r="D7" i="11" s="1"/>
  <c r="E5" i="11"/>
  <c r="F5" i="11"/>
  <c r="G5" i="11"/>
  <c r="H5" i="11"/>
  <c r="I5" i="11"/>
  <c r="B5" i="11"/>
  <c r="G34" i="11"/>
  <c r="R28" i="11"/>
  <c r="H22" i="11"/>
  <c r="H23" i="11" s="1"/>
  <c r="G22" i="11"/>
  <c r="G23" i="11" s="1"/>
  <c r="F22" i="11"/>
  <c r="F23" i="11" s="1"/>
  <c r="E22" i="11"/>
  <c r="E23" i="11" s="1"/>
  <c r="D22" i="11"/>
  <c r="D23" i="11" s="1"/>
  <c r="C22" i="11"/>
  <c r="C23" i="11" s="1"/>
  <c r="B22" i="11"/>
  <c r="B23" i="11" s="1"/>
  <c r="I20" i="11"/>
  <c r="I18" i="11"/>
  <c r="E12" i="11"/>
  <c r="F6" i="11"/>
  <c r="F7" i="11" s="1"/>
  <c r="E6" i="11"/>
  <c r="D6" i="11"/>
  <c r="B6" i="11"/>
  <c r="B7" i="11" s="1"/>
  <c r="E7" i="11"/>
  <c r="J4" i="11"/>
  <c r="C35" i="10"/>
  <c r="D35" i="10"/>
  <c r="E35" i="10"/>
  <c r="F35" i="10"/>
  <c r="B35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B29" i="10"/>
  <c r="C19" i="10"/>
  <c r="D19" i="10"/>
  <c r="E19" i="10"/>
  <c r="F19" i="10"/>
  <c r="G19" i="10"/>
  <c r="H19" i="10"/>
  <c r="B19" i="10"/>
  <c r="C5" i="10"/>
  <c r="D5" i="10"/>
  <c r="D7" i="10" s="1"/>
  <c r="E5" i="10"/>
  <c r="F5" i="10"/>
  <c r="G5" i="10"/>
  <c r="H5" i="10"/>
  <c r="I5" i="10"/>
  <c r="B5" i="10"/>
  <c r="G34" i="10"/>
  <c r="R28" i="10"/>
  <c r="H22" i="10"/>
  <c r="H23" i="10" s="1"/>
  <c r="G22" i="10"/>
  <c r="G23" i="10" s="1"/>
  <c r="F22" i="10"/>
  <c r="F23" i="10" s="1"/>
  <c r="E22" i="10"/>
  <c r="E23" i="10" s="1"/>
  <c r="D22" i="10"/>
  <c r="D23" i="10" s="1"/>
  <c r="C22" i="10"/>
  <c r="C23" i="10" s="1"/>
  <c r="B22" i="10"/>
  <c r="B23" i="10" s="1"/>
  <c r="I20" i="10"/>
  <c r="I18" i="10"/>
  <c r="E12" i="10"/>
  <c r="F6" i="10"/>
  <c r="F7" i="10" s="1"/>
  <c r="E6" i="10"/>
  <c r="D6" i="10"/>
  <c r="B6" i="10"/>
  <c r="B7" i="10" s="1"/>
  <c r="E7" i="10"/>
  <c r="J4" i="10"/>
  <c r="C35" i="9"/>
  <c r="D35" i="9"/>
  <c r="E35" i="9"/>
  <c r="F35" i="9"/>
  <c r="B35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B29" i="9"/>
  <c r="C21" i="9"/>
  <c r="D21" i="9"/>
  <c r="E21" i="9"/>
  <c r="F21" i="9"/>
  <c r="G21" i="9"/>
  <c r="H21" i="9"/>
  <c r="B21" i="9"/>
  <c r="C19" i="9"/>
  <c r="D19" i="9"/>
  <c r="E19" i="9"/>
  <c r="F19" i="9"/>
  <c r="G19" i="9"/>
  <c r="H19" i="9"/>
  <c r="B19" i="9"/>
  <c r="C5" i="9"/>
  <c r="D5" i="9"/>
  <c r="D7" i="9" s="1"/>
  <c r="E5" i="9"/>
  <c r="F5" i="9"/>
  <c r="G5" i="9"/>
  <c r="H5" i="9"/>
  <c r="I5" i="9"/>
  <c r="B5" i="9"/>
  <c r="G34" i="9"/>
  <c r="R28" i="9"/>
  <c r="H22" i="9"/>
  <c r="H23" i="9" s="1"/>
  <c r="G22" i="9"/>
  <c r="G23" i="9" s="1"/>
  <c r="F22" i="9"/>
  <c r="F23" i="9" s="1"/>
  <c r="E22" i="9"/>
  <c r="E23" i="9" s="1"/>
  <c r="D22" i="9"/>
  <c r="D23" i="9" s="1"/>
  <c r="C22" i="9"/>
  <c r="C23" i="9" s="1"/>
  <c r="B22" i="9"/>
  <c r="B23" i="9" s="1"/>
  <c r="I20" i="9"/>
  <c r="I18" i="9"/>
  <c r="E12" i="9"/>
  <c r="F6" i="9"/>
  <c r="F7" i="9" s="1"/>
  <c r="E6" i="9"/>
  <c r="D6" i="9"/>
  <c r="B6" i="9"/>
  <c r="B7" i="9" s="1"/>
  <c r="E7" i="9"/>
  <c r="J4" i="9"/>
  <c r="C35" i="8"/>
  <c r="D35" i="8"/>
  <c r="E35" i="8"/>
  <c r="F35" i="8"/>
  <c r="B35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B29" i="8"/>
  <c r="C21" i="8"/>
  <c r="D21" i="8"/>
  <c r="E21" i="8"/>
  <c r="F21" i="8"/>
  <c r="G21" i="8"/>
  <c r="H21" i="8"/>
  <c r="B21" i="8"/>
  <c r="C19" i="8"/>
  <c r="D19" i="8"/>
  <c r="E19" i="8"/>
  <c r="F19" i="8"/>
  <c r="G19" i="8"/>
  <c r="H19" i="8"/>
  <c r="B19" i="8"/>
  <c r="C13" i="8"/>
  <c r="D13" i="8"/>
  <c r="B13" i="8"/>
  <c r="C5" i="8"/>
  <c r="D5" i="8"/>
  <c r="D7" i="8" s="1"/>
  <c r="E5" i="8"/>
  <c r="E7" i="8" s="1"/>
  <c r="F5" i="8"/>
  <c r="G5" i="8"/>
  <c r="H5" i="8"/>
  <c r="I5" i="8"/>
  <c r="B5" i="8"/>
  <c r="G34" i="8"/>
  <c r="R28" i="8"/>
  <c r="H22" i="8"/>
  <c r="H23" i="8" s="1"/>
  <c r="G22" i="8"/>
  <c r="G23" i="8" s="1"/>
  <c r="F22" i="8"/>
  <c r="F23" i="8" s="1"/>
  <c r="E22" i="8"/>
  <c r="E23" i="8" s="1"/>
  <c r="D22" i="8"/>
  <c r="D23" i="8" s="1"/>
  <c r="C22" i="8"/>
  <c r="C23" i="8" s="1"/>
  <c r="B22" i="8"/>
  <c r="B23" i="8" s="1"/>
  <c r="I20" i="8"/>
  <c r="I18" i="8"/>
  <c r="I22" i="8" s="1"/>
  <c r="E12" i="8"/>
  <c r="F6" i="8"/>
  <c r="F7" i="8" s="1"/>
  <c r="E6" i="8"/>
  <c r="D6" i="8"/>
  <c r="B6" i="8"/>
  <c r="B7" i="8" s="1"/>
  <c r="J4" i="8"/>
  <c r="C35" i="7"/>
  <c r="D35" i="7"/>
  <c r="E35" i="7"/>
  <c r="F35" i="7"/>
  <c r="B35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B29" i="7"/>
  <c r="C19" i="7"/>
  <c r="D19" i="7"/>
  <c r="E19" i="7"/>
  <c r="F19" i="7"/>
  <c r="G19" i="7"/>
  <c r="H19" i="7"/>
  <c r="B19" i="7"/>
  <c r="C13" i="7"/>
  <c r="D13" i="7"/>
  <c r="B13" i="7"/>
  <c r="C5" i="7"/>
  <c r="D5" i="7"/>
  <c r="D7" i="7" s="1"/>
  <c r="E5" i="7"/>
  <c r="E7" i="7" s="1"/>
  <c r="F5" i="7"/>
  <c r="G5" i="7"/>
  <c r="H5" i="7"/>
  <c r="I5" i="7"/>
  <c r="B5" i="7"/>
  <c r="G34" i="7"/>
  <c r="R28" i="7"/>
  <c r="H22" i="7"/>
  <c r="H23" i="7" s="1"/>
  <c r="G22" i="7"/>
  <c r="G23" i="7" s="1"/>
  <c r="F22" i="7"/>
  <c r="F23" i="7" s="1"/>
  <c r="E22" i="7"/>
  <c r="E23" i="7" s="1"/>
  <c r="D22" i="7"/>
  <c r="D23" i="7" s="1"/>
  <c r="C22" i="7"/>
  <c r="C23" i="7" s="1"/>
  <c r="B22" i="7"/>
  <c r="B23" i="7" s="1"/>
  <c r="I20" i="7"/>
  <c r="I18" i="7"/>
  <c r="E12" i="7"/>
  <c r="F6" i="7"/>
  <c r="F7" i="7" s="1"/>
  <c r="E6" i="7"/>
  <c r="D6" i="7"/>
  <c r="B6" i="7"/>
  <c r="B7" i="7" s="1"/>
  <c r="J4" i="7"/>
  <c r="C35" i="6"/>
  <c r="D35" i="6"/>
  <c r="E35" i="6"/>
  <c r="F35" i="6"/>
  <c r="B35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B29" i="6"/>
  <c r="C19" i="6"/>
  <c r="D19" i="6"/>
  <c r="E19" i="6"/>
  <c r="F19" i="6"/>
  <c r="G19" i="6"/>
  <c r="H19" i="6"/>
  <c r="B19" i="6"/>
  <c r="C5" i="6"/>
  <c r="D5" i="6"/>
  <c r="D7" i="6" s="1"/>
  <c r="E5" i="6"/>
  <c r="F5" i="6"/>
  <c r="G5" i="6"/>
  <c r="H5" i="6"/>
  <c r="I5" i="6"/>
  <c r="B5" i="6"/>
  <c r="G34" i="6"/>
  <c r="R28" i="6"/>
  <c r="H22" i="6"/>
  <c r="H23" i="6" s="1"/>
  <c r="G22" i="6"/>
  <c r="G23" i="6" s="1"/>
  <c r="F22" i="6"/>
  <c r="F23" i="6" s="1"/>
  <c r="E22" i="6"/>
  <c r="E23" i="6" s="1"/>
  <c r="D22" i="6"/>
  <c r="D23" i="6" s="1"/>
  <c r="C22" i="6"/>
  <c r="C23" i="6" s="1"/>
  <c r="B22" i="6"/>
  <c r="B23" i="6" s="1"/>
  <c r="I21" i="6"/>
  <c r="I20" i="6"/>
  <c r="I18" i="6"/>
  <c r="E12" i="6"/>
  <c r="F6" i="6"/>
  <c r="F7" i="6" s="1"/>
  <c r="E6" i="6"/>
  <c r="D6" i="6"/>
  <c r="B6" i="6"/>
  <c r="B7" i="6" s="1"/>
  <c r="E7" i="6"/>
  <c r="J4" i="6"/>
  <c r="C35" i="5"/>
  <c r="D35" i="5"/>
  <c r="E35" i="5"/>
  <c r="F35" i="5"/>
  <c r="B35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B29" i="5"/>
  <c r="C21" i="5"/>
  <c r="D21" i="5"/>
  <c r="E21" i="5"/>
  <c r="F21" i="5"/>
  <c r="G21" i="5"/>
  <c r="H21" i="5"/>
  <c r="B21" i="5"/>
  <c r="C19" i="5"/>
  <c r="D19" i="5"/>
  <c r="E19" i="5"/>
  <c r="F19" i="5"/>
  <c r="G19" i="5"/>
  <c r="H19" i="5"/>
  <c r="B19" i="5"/>
  <c r="C13" i="5"/>
  <c r="D13" i="5"/>
  <c r="B13" i="5"/>
  <c r="C5" i="5"/>
  <c r="D5" i="5"/>
  <c r="D7" i="5" s="1"/>
  <c r="E5" i="5"/>
  <c r="E7" i="5" s="1"/>
  <c r="F5" i="5"/>
  <c r="G5" i="5"/>
  <c r="H5" i="5"/>
  <c r="I5" i="5"/>
  <c r="B5" i="5"/>
  <c r="G34" i="5"/>
  <c r="R28" i="5"/>
  <c r="H22" i="5"/>
  <c r="H23" i="5" s="1"/>
  <c r="G22" i="5"/>
  <c r="G23" i="5" s="1"/>
  <c r="F22" i="5"/>
  <c r="F23" i="5" s="1"/>
  <c r="E22" i="5"/>
  <c r="E23" i="5" s="1"/>
  <c r="D22" i="5"/>
  <c r="D23" i="5" s="1"/>
  <c r="C22" i="5"/>
  <c r="C23" i="5" s="1"/>
  <c r="B22" i="5"/>
  <c r="B23" i="5" s="1"/>
  <c r="I20" i="5"/>
  <c r="I18" i="5"/>
  <c r="E12" i="5"/>
  <c r="F6" i="5"/>
  <c r="F7" i="5" s="1"/>
  <c r="E6" i="5"/>
  <c r="D6" i="5"/>
  <c r="B6" i="5"/>
  <c r="B7" i="5" s="1"/>
  <c r="J4" i="5"/>
  <c r="C35" i="4"/>
  <c r="D35" i="4"/>
  <c r="E35" i="4"/>
  <c r="F35" i="4"/>
  <c r="B35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B29" i="4"/>
  <c r="C21" i="4"/>
  <c r="D21" i="4"/>
  <c r="E21" i="4"/>
  <c r="F21" i="4"/>
  <c r="G21" i="4"/>
  <c r="H21" i="4"/>
  <c r="B21" i="4"/>
  <c r="C19" i="4"/>
  <c r="D19" i="4"/>
  <c r="E19" i="4"/>
  <c r="F19" i="4"/>
  <c r="G19" i="4"/>
  <c r="H19" i="4"/>
  <c r="B19" i="4"/>
  <c r="E12" i="4"/>
  <c r="F7" i="4"/>
  <c r="C5" i="4"/>
  <c r="D5" i="4"/>
  <c r="D7" i="4" s="1"/>
  <c r="E5" i="4"/>
  <c r="E7" i="4" s="1"/>
  <c r="F5" i="4"/>
  <c r="G5" i="4"/>
  <c r="H5" i="4"/>
  <c r="I5" i="4"/>
  <c r="B5" i="4"/>
  <c r="G34" i="4"/>
  <c r="R28" i="4"/>
  <c r="H22" i="4"/>
  <c r="H23" i="4" s="1"/>
  <c r="G22" i="4"/>
  <c r="G23" i="4" s="1"/>
  <c r="F22" i="4"/>
  <c r="F23" i="4" s="1"/>
  <c r="E22" i="4"/>
  <c r="E23" i="4" s="1"/>
  <c r="D22" i="4"/>
  <c r="D23" i="4" s="1"/>
  <c r="C22" i="4"/>
  <c r="C23" i="4" s="1"/>
  <c r="B22" i="4"/>
  <c r="B23" i="4" s="1"/>
  <c r="I20" i="4"/>
  <c r="I18" i="4"/>
  <c r="D13" i="4"/>
  <c r="C13" i="4"/>
  <c r="B13" i="4"/>
  <c r="F6" i="4"/>
  <c r="E6" i="4"/>
  <c r="D6" i="4"/>
  <c r="B6" i="4"/>
  <c r="B7" i="4" s="1"/>
  <c r="J4" i="4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I21" i="15" l="1"/>
  <c r="R29" i="14"/>
  <c r="I19" i="13"/>
  <c r="J6" i="13"/>
  <c r="B7" i="13"/>
  <c r="I19" i="12"/>
  <c r="I22" i="11"/>
  <c r="G35" i="6"/>
  <c r="I19" i="4"/>
  <c r="G35" i="15"/>
  <c r="R29" i="15"/>
  <c r="I22" i="15"/>
  <c r="I19" i="15"/>
  <c r="J5" i="15"/>
  <c r="J6" i="15"/>
  <c r="J7" i="15"/>
  <c r="I23" i="15"/>
  <c r="G35" i="14"/>
  <c r="I21" i="14"/>
  <c r="I22" i="14"/>
  <c r="I19" i="14"/>
  <c r="J5" i="14"/>
  <c r="J6" i="14"/>
  <c r="J7" i="14"/>
  <c r="I23" i="14"/>
  <c r="G35" i="13"/>
  <c r="R29" i="13"/>
  <c r="I22" i="13"/>
  <c r="I21" i="13"/>
  <c r="E13" i="13"/>
  <c r="J5" i="13"/>
  <c r="I23" i="13"/>
  <c r="J7" i="13"/>
  <c r="G35" i="12"/>
  <c r="R29" i="12"/>
  <c r="I22" i="12"/>
  <c r="E13" i="12"/>
  <c r="J5" i="12"/>
  <c r="J6" i="12"/>
  <c r="J7" i="12"/>
  <c r="I23" i="12"/>
  <c r="G35" i="11"/>
  <c r="R29" i="11"/>
  <c r="I21" i="11"/>
  <c r="I23" i="11"/>
  <c r="I19" i="11"/>
  <c r="E13" i="11"/>
  <c r="J5" i="11"/>
  <c r="J6" i="11"/>
  <c r="J7" i="11"/>
  <c r="G35" i="10"/>
  <c r="R29" i="10"/>
  <c r="I22" i="10"/>
  <c r="I21" i="10"/>
  <c r="I19" i="10"/>
  <c r="E13" i="10"/>
  <c r="J5" i="10"/>
  <c r="J6" i="10"/>
  <c r="I23" i="10"/>
  <c r="J7" i="10"/>
  <c r="G35" i="9"/>
  <c r="R29" i="9"/>
  <c r="I22" i="9"/>
  <c r="I21" i="9"/>
  <c r="I19" i="9"/>
  <c r="E13" i="9"/>
  <c r="J6" i="9"/>
  <c r="J5" i="9"/>
  <c r="J7" i="9"/>
  <c r="I23" i="9"/>
  <c r="G35" i="8"/>
  <c r="R29" i="8"/>
  <c r="I21" i="8"/>
  <c r="I19" i="8"/>
  <c r="E13" i="8"/>
  <c r="J6" i="8"/>
  <c r="J5" i="8"/>
  <c r="J7" i="8"/>
  <c r="I23" i="8"/>
  <c r="G35" i="7"/>
  <c r="R29" i="7"/>
  <c r="I22" i="7"/>
  <c r="I21" i="7"/>
  <c r="I19" i="7"/>
  <c r="E13" i="7"/>
  <c r="J6" i="7"/>
  <c r="J5" i="7"/>
  <c r="J7" i="7"/>
  <c r="I23" i="7"/>
  <c r="R29" i="6"/>
  <c r="I22" i="6"/>
  <c r="I19" i="6"/>
  <c r="E13" i="6"/>
  <c r="J6" i="6"/>
  <c r="J5" i="6"/>
  <c r="J7" i="6"/>
  <c r="I23" i="6"/>
  <c r="G35" i="5"/>
  <c r="R29" i="5"/>
  <c r="I21" i="5"/>
  <c r="I22" i="5"/>
  <c r="I19" i="5"/>
  <c r="E13" i="5"/>
  <c r="J6" i="5"/>
  <c r="J5" i="5"/>
  <c r="J7" i="5"/>
  <c r="I23" i="5"/>
  <c r="G35" i="4"/>
  <c r="R29" i="4"/>
  <c r="I21" i="4"/>
  <c r="I22" i="4"/>
  <c r="E13" i="4"/>
  <c r="J6" i="4"/>
  <c r="J5" i="4"/>
  <c r="J7" i="4"/>
  <c r="I23" i="4"/>
  <c r="C35" i="3"/>
  <c r="D35" i="3"/>
  <c r="E35" i="3"/>
  <c r="F35" i="3"/>
  <c r="B35" i="3"/>
  <c r="B29" i="3"/>
  <c r="C21" i="3"/>
  <c r="D21" i="3"/>
  <c r="E21" i="3"/>
  <c r="F21" i="3"/>
  <c r="G21" i="3"/>
  <c r="H21" i="3"/>
  <c r="B21" i="3"/>
  <c r="C19" i="3"/>
  <c r="D19" i="3"/>
  <c r="E19" i="3"/>
  <c r="F19" i="3"/>
  <c r="G19" i="3"/>
  <c r="H19" i="3"/>
  <c r="B19" i="3"/>
  <c r="C5" i="3"/>
  <c r="D5" i="3"/>
  <c r="D7" i="3" s="1"/>
  <c r="E5" i="3"/>
  <c r="F5" i="3"/>
  <c r="G5" i="3"/>
  <c r="H5" i="3"/>
  <c r="I5" i="3"/>
  <c r="B5" i="3"/>
  <c r="G34" i="3"/>
  <c r="R28" i="3"/>
  <c r="H22" i="3"/>
  <c r="H23" i="3" s="1"/>
  <c r="G22" i="3"/>
  <c r="G23" i="3" s="1"/>
  <c r="F22" i="3"/>
  <c r="F23" i="3" s="1"/>
  <c r="E22" i="3"/>
  <c r="E23" i="3" s="1"/>
  <c r="D22" i="3"/>
  <c r="D23" i="3" s="1"/>
  <c r="C22" i="3"/>
  <c r="C23" i="3" s="1"/>
  <c r="B22" i="3"/>
  <c r="B23" i="3" s="1"/>
  <c r="I20" i="3"/>
  <c r="I18" i="3"/>
  <c r="E12" i="3"/>
  <c r="F6" i="3"/>
  <c r="F7" i="3" s="1"/>
  <c r="E6" i="3"/>
  <c r="D6" i="3"/>
  <c r="B6" i="3"/>
  <c r="E7" i="3"/>
  <c r="J4" i="3"/>
  <c r="G34" i="2"/>
  <c r="R28" i="2"/>
  <c r="H22" i="2"/>
  <c r="H23" i="2" s="1"/>
  <c r="G22" i="2"/>
  <c r="G23" i="2" s="1"/>
  <c r="F22" i="2"/>
  <c r="F23" i="2" s="1"/>
  <c r="E22" i="2"/>
  <c r="E23" i="2" s="1"/>
  <c r="D22" i="2"/>
  <c r="D23" i="2" s="1"/>
  <c r="C22" i="2"/>
  <c r="C23" i="2" s="1"/>
  <c r="B22" i="2"/>
  <c r="B23" i="2" s="1"/>
  <c r="I20" i="2"/>
  <c r="I18" i="2"/>
  <c r="E12" i="2"/>
  <c r="F6" i="2"/>
  <c r="F7" i="2" s="1"/>
  <c r="E6" i="2"/>
  <c r="D6" i="2"/>
  <c r="B6" i="2"/>
  <c r="B7" i="2" s="1"/>
  <c r="E7" i="2"/>
  <c r="D7" i="2"/>
  <c r="J4" i="2"/>
  <c r="C35" i="1"/>
  <c r="D35" i="1"/>
  <c r="E35" i="1"/>
  <c r="F35" i="1"/>
  <c r="B35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B29" i="1"/>
  <c r="C21" i="1"/>
  <c r="D21" i="1"/>
  <c r="E21" i="1"/>
  <c r="F21" i="1"/>
  <c r="G21" i="1"/>
  <c r="H21" i="1"/>
  <c r="B21" i="1"/>
  <c r="C19" i="1"/>
  <c r="D19" i="1"/>
  <c r="E19" i="1"/>
  <c r="F19" i="1"/>
  <c r="G19" i="1"/>
  <c r="H19" i="1"/>
  <c r="B19" i="1"/>
  <c r="C13" i="1"/>
  <c r="D13" i="1"/>
  <c r="B13" i="1"/>
  <c r="C5" i="1"/>
  <c r="D5" i="1"/>
  <c r="E5" i="1"/>
  <c r="F5" i="1"/>
  <c r="G5" i="1"/>
  <c r="H5" i="1"/>
  <c r="I5" i="1"/>
  <c r="B5" i="1"/>
  <c r="I19" i="3" l="1"/>
  <c r="J6" i="3"/>
  <c r="B7" i="3"/>
  <c r="I21" i="3"/>
  <c r="G35" i="2"/>
  <c r="I22" i="2"/>
  <c r="G35" i="3"/>
  <c r="R29" i="3"/>
  <c r="I22" i="3"/>
  <c r="I23" i="3"/>
  <c r="E13" i="3"/>
  <c r="J5" i="3"/>
  <c r="J7" i="3"/>
  <c r="R29" i="2"/>
  <c r="I21" i="2"/>
  <c r="I19" i="2"/>
  <c r="E13" i="2"/>
  <c r="J5" i="2"/>
  <c r="J6" i="2"/>
  <c r="J7" i="2"/>
  <c r="I23" i="2"/>
  <c r="J4" i="1" l="1"/>
  <c r="D7" i="1"/>
  <c r="B6" i="1"/>
  <c r="B7" i="1" s="1"/>
  <c r="D6" i="1"/>
  <c r="E6" i="1"/>
  <c r="F6" i="1"/>
  <c r="F7" i="1" s="1"/>
  <c r="E7" i="1"/>
  <c r="E12" i="1"/>
  <c r="I18" i="1"/>
  <c r="I20" i="1"/>
  <c r="B22" i="1"/>
  <c r="B23" i="1" s="1"/>
  <c r="C22" i="1"/>
  <c r="C23" i="1" s="1"/>
  <c r="D22" i="1"/>
  <c r="D23" i="1" s="1"/>
  <c r="E22" i="1"/>
  <c r="E23" i="1" s="1"/>
  <c r="F22" i="1"/>
  <c r="F23" i="1" s="1"/>
  <c r="G22" i="1"/>
  <c r="G23" i="1" s="1"/>
  <c r="H22" i="1"/>
  <c r="H23" i="1" s="1"/>
  <c r="R28" i="1"/>
  <c r="G34" i="1"/>
  <c r="I22" i="1" l="1"/>
  <c r="I21" i="1"/>
  <c r="E13" i="1"/>
  <c r="J6" i="1"/>
  <c r="I19" i="1"/>
  <c r="G35" i="1"/>
  <c r="I23" i="1"/>
  <c r="J5" i="1"/>
  <c r="J7" i="1"/>
  <c r="R29" i="1"/>
</calcChain>
</file>

<file path=xl/sharedStrings.xml><?xml version="1.0" encoding="utf-8"?>
<sst xmlns="http://schemas.openxmlformats.org/spreadsheetml/2006/main" count="1365" uniqueCount="51">
  <si>
    <t>合計</t>
    <phoneticPr fontId="5" type="noConversion"/>
  </si>
  <si>
    <t xml:space="preserve"> </t>
    <phoneticPr fontId="5" type="noConversion"/>
  </si>
  <si>
    <t>%</t>
  </si>
  <si>
    <t>人</t>
  </si>
  <si>
    <t>其他</t>
  </si>
  <si>
    <t>普通</t>
    <phoneticPr fontId="5" type="noConversion"/>
  </si>
  <si>
    <t>非常不滿意</t>
    <phoneticPr fontId="5" type="noConversion"/>
  </si>
  <si>
    <t>不滿意</t>
    <phoneticPr fontId="5" type="noConversion"/>
  </si>
  <si>
    <t>滿意</t>
    <phoneticPr fontId="5" type="noConversion"/>
  </si>
  <si>
    <t>非常滿意</t>
    <phoneticPr fontId="5" type="noConversion"/>
  </si>
  <si>
    <t>合計</t>
    <phoneticPr fontId="5" type="noConversion"/>
  </si>
  <si>
    <t>司法、法律與公共安全類</t>
    <phoneticPr fontId="5" type="noConversion"/>
  </si>
  <si>
    <t>休閒與觀光旅遊類</t>
    <phoneticPr fontId="5" type="noConversion"/>
  </si>
  <si>
    <t>個人及社會服務類</t>
    <phoneticPr fontId="5" type="noConversion"/>
  </si>
  <si>
    <t>教育與訓練類</t>
    <phoneticPr fontId="5" type="noConversion"/>
  </si>
  <si>
    <t>政府公共事務類</t>
    <phoneticPr fontId="5" type="noConversion"/>
  </si>
  <si>
    <t>行銷與銷售類</t>
    <phoneticPr fontId="5" type="noConversion"/>
  </si>
  <si>
    <t>企業經營管理類</t>
    <phoneticPr fontId="5" type="noConversion"/>
  </si>
  <si>
    <t>金融財務類</t>
    <phoneticPr fontId="5" type="noConversion"/>
  </si>
  <si>
    <t>資訊科技類</t>
    <phoneticPr fontId="5" type="noConversion"/>
  </si>
  <si>
    <t>藝文與影音傳播類</t>
    <phoneticPr fontId="5" type="noConversion"/>
  </si>
  <si>
    <t>醫療保健類</t>
    <phoneticPr fontId="5" type="noConversion"/>
  </si>
  <si>
    <t>天然資源、食品與農業類</t>
    <phoneticPr fontId="5" type="noConversion"/>
  </si>
  <si>
    <t>物流運輸類</t>
    <phoneticPr fontId="5" type="noConversion"/>
  </si>
  <si>
    <t>科學、技術、工程、數學類</t>
    <phoneticPr fontId="5" type="noConversion"/>
  </si>
  <si>
    <t>製造類</t>
    <phoneticPr fontId="5" type="noConversion"/>
  </si>
  <si>
    <t>建築營造類</t>
    <phoneticPr fontId="5" type="noConversion"/>
  </si>
  <si>
    <t>部份工時</t>
    <phoneticPr fontId="5" type="noConversion"/>
  </si>
  <si>
    <t>全職</t>
    <phoneticPr fontId="5" type="noConversion"/>
  </si>
  <si>
    <t>自由工作者</t>
    <phoneticPr fontId="5" type="noConversion"/>
  </si>
  <si>
    <t>創業</t>
    <phoneticPr fontId="5" type="noConversion"/>
  </si>
  <si>
    <t>非營利機構</t>
    <phoneticPr fontId="5" type="noConversion"/>
  </si>
  <si>
    <t>學校</t>
    <phoneticPr fontId="5" type="noConversion"/>
  </si>
  <si>
    <t>政府部門</t>
    <phoneticPr fontId="5" type="noConversion"/>
  </si>
  <si>
    <t>企業</t>
    <phoneticPr fontId="5" type="noConversion"/>
  </si>
  <si>
    <t>公務人員</t>
    <phoneticPr fontId="5" type="noConversion"/>
  </si>
  <si>
    <t>出國留學</t>
    <phoneticPr fontId="5" type="noConversion"/>
  </si>
  <si>
    <t>國內研究所</t>
    <phoneticPr fontId="3" type="noConversion"/>
  </si>
  <si>
    <t xml:space="preserve"> </t>
    <phoneticPr fontId="5" type="noConversion"/>
  </si>
  <si>
    <t>家管/料理家務者</t>
    <phoneticPr fontId="5" type="noConversion"/>
  </si>
  <si>
    <t>尋找工作中</t>
    <phoneticPr fontId="5" type="noConversion"/>
  </si>
  <si>
    <t>準備考試</t>
    <phoneticPr fontId="5" type="noConversion"/>
  </si>
  <si>
    <t>全職工作</t>
    <phoneticPr fontId="5" type="noConversion"/>
  </si>
  <si>
    <t>進修中</t>
    <phoneticPr fontId="5" type="noConversion"/>
  </si>
  <si>
    <t>服役中或等待服役中</t>
    <phoneticPr fontId="5" type="noConversion"/>
  </si>
  <si>
    <t>就業</t>
    <phoneticPr fontId="5" type="noConversion"/>
  </si>
  <si>
    <t>1、目前的工作狀況為何？</t>
    <phoneticPr fontId="5" type="noConversion"/>
  </si>
  <si>
    <t>2、目前未就業的原因-準備何種類別考試?</t>
    <phoneticPr fontId="5" type="noConversion"/>
  </si>
  <si>
    <t>3、任職的機構性質：</t>
    <phoneticPr fontId="5" type="noConversion"/>
  </si>
  <si>
    <t>4、現在工作職業類型：</t>
    <phoneticPr fontId="5" type="noConversion"/>
  </si>
  <si>
    <t>5、對目前工作的整體滿意度為何？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</si>
</sst>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1">
      <alignment vertical="center"/>
    </xf>
    <xf numFmtId="10" fontId="4" fillId="0" borderId="1" xfId="1" applyNumberFormat="1" applyFont="1" applyBorder="1">
      <alignment vertical="center"/>
    </xf>
    <xf numFmtId="0" fontId="4" fillId="0" borderId="1" xfId="1" applyFont="1" applyBorder="1">
      <alignment vertical="center"/>
    </xf>
    <xf numFmtId="0" fontId="6" fillId="0" borderId="0" xfId="1" applyFo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shrinkToFit="1"/>
    </xf>
    <xf numFmtId="0" fontId="4" fillId="0" borderId="1" xfId="1" applyFont="1" applyBorder="1" applyAlignment="1">
      <alignment horizontal="center" vertical="center"/>
    </xf>
    <xf numFmtId="10" fontId="4" fillId="0" borderId="0" xfId="1" applyNumberFormat="1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10" fontId="4" fillId="0" borderId="1" xfId="1" applyNumberFormat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0" fontId="7" fillId="0" borderId="1" xfId="1" applyFont="1" applyBorder="1" applyAlignment="1">
      <alignment horizontal="center" vertical="center" wrapText="1"/>
    </xf>
    <xf numFmtId="10" fontId="4" fillId="0" borderId="0" xfId="1" applyNumberFormat="1" applyFont="1" applyBorder="1" applyAlignment="1">
      <alignment horizontal="right" vertical="center"/>
    </xf>
    <xf numFmtId="0" fontId="6" fillId="0" borderId="1" xfId="1" applyFont="1" applyBorder="1">
      <alignment vertical="center"/>
    </xf>
    <xf numFmtId="10" fontId="4" fillId="0" borderId="0" xfId="1" applyNumberFormat="1" applyFont="1" applyBorder="1" applyAlignment="1">
      <alignment horizontal="right" vertical="center" shrinkToFit="1"/>
    </xf>
    <xf numFmtId="0" fontId="2" fillId="0" borderId="0" xfId="1" applyBorder="1" applyAlignment="1">
      <alignment horizontal="center" vertical="center" shrinkToFit="1"/>
    </xf>
    <xf numFmtId="10" fontId="4" fillId="0" borderId="0" xfId="1" applyNumberFormat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10" fontId="4" fillId="0" borderId="1" xfId="1" applyNumberFormat="1" applyFont="1" applyBorder="1" applyAlignment="1">
      <alignment horizontal="right" vertical="center" shrinkToFit="1"/>
    </xf>
    <xf numFmtId="0" fontId="4" fillId="0" borderId="1" xfId="1" applyFont="1" applyBorder="1" applyAlignment="1">
      <alignment horizontal="right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0" xfId="1" applyFont="1">
      <alignment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wrapText="1" shrinkToFit="1"/>
    </xf>
    <xf numFmtId="0" fontId="8" fillId="0" borderId="5" xfId="1" applyFont="1" applyBorder="1" applyAlignment="1">
      <alignment horizontal="center" vertical="center" wrapText="1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10" fontId="4" fillId="0" borderId="4" xfId="1" applyNumberFormat="1" applyFont="1" applyBorder="1" applyAlignment="1">
      <alignment horizontal="center" vertical="center" shrinkToFit="1"/>
    </xf>
    <xf numFmtId="0" fontId="2" fillId="0" borderId="2" xfId="1" applyBorder="1" applyAlignment="1">
      <alignment horizontal="center" vertical="center" shrinkToFit="1"/>
    </xf>
    <xf numFmtId="0" fontId="2" fillId="0" borderId="3" xfId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</cellXfs>
  <cellStyles count="24">
    <cellStyle name="一般" xfId="0" builtinId="0"/>
    <cellStyle name="一般 10" xfId="2"/>
    <cellStyle name="一般 11" xfId="3"/>
    <cellStyle name="一般 12" xfId="4"/>
    <cellStyle name="一般 12 2" xfId="5"/>
    <cellStyle name="一般 12 3" xfId="6"/>
    <cellStyle name="一般 12 4" xfId="7"/>
    <cellStyle name="一般 12 5" xfId="8"/>
    <cellStyle name="一般 13" xfId="9"/>
    <cellStyle name="一般 14" xfId="10"/>
    <cellStyle name="一般 2" xfId="11"/>
    <cellStyle name="一般 2 2" xfId="1"/>
    <cellStyle name="一般 2 3" xfId="12"/>
    <cellStyle name="一般 2 4" xfId="13"/>
    <cellStyle name="一般 2 5" xfId="14"/>
    <cellStyle name="一般 2 6" xfId="15"/>
    <cellStyle name="一般 2 7" xfId="16"/>
    <cellStyle name="一般 3" xfId="17"/>
    <cellStyle name="一般 4" xfId="18"/>
    <cellStyle name="一般 5" xfId="19"/>
    <cellStyle name="一般 6" xfId="20"/>
    <cellStyle name="一般 7" xfId="21"/>
    <cellStyle name="一般 8" xfId="22"/>
    <cellStyle name="一般 9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/>
  </sheetViews>
  <sheetFormatPr defaultColWidth="9" defaultRowHeight="16.2"/>
  <cols>
    <col min="1" max="1" width="9.6640625" style="1" customWidth="1"/>
    <col min="2" max="2" width="10.77734375" style="1" customWidth="1"/>
    <col min="3" max="16384" width="9" style="1"/>
  </cols>
  <sheetData>
    <row r="1" spans="1:10">
      <c r="A1" s="4" t="s">
        <v>46</v>
      </c>
      <c r="B1" s="23"/>
      <c r="C1" s="23"/>
    </row>
    <row r="2" spans="1:10">
      <c r="A2" s="30"/>
      <c r="B2" s="32" t="s">
        <v>45</v>
      </c>
      <c r="C2" s="32"/>
      <c r="D2" s="33" t="s">
        <v>44</v>
      </c>
      <c r="E2" s="41" t="s">
        <v>43</v>
      </c>
      <c r="F2" s="35" t="s">
        <v>4</v>
      </c>
      <c r="G2" s="37"/>
      <c r="H2" s="37"/>
      <c r="I2" s="36"/>
      <c r="J2" s="30" t="s">
        <v>10</v>
      </c>
    </row>
    <row r="3" spans="1:10">
      <c r="A3" s="31"/>
      <c r="B3" s="10" t="s">
        <v>42</v>
      </c>
      <c r="C3" s="10" t="s">
        <v>27</v>
      </c>
      <c r="D3" s="34"/>
      <c r="E3" s="42"/>
      <c r="F3" s="10" t="s">
        <v>41</v>
      </c>
      <c r="G3" s="10" t="s">
        <v>40</v>
      </c>
      <c r="H3" s="10" t="s">
        <v>39</v>
      </c>
      <c r="I3" s="10" t="s">
        <v>4</v>
      </c>
      <c r="J3" s="31"/>
    </row>
    <row r="4" spans="1:10">
      <c r="A4" s="10" t="s">
        <v>3</v>
      </c>
      <c r="B4" s="21">
        <v>663</v>
      </c>
      <c r="C4" s="21">
        <v>34</v>
      </c>
      <c r="D4" s="21">
        <v>26</v>
      </c>
      <c r="E4" s="21">
        <v>47</v>
      </c>
      <c r="F4" s="21">
        <v>5</v>
      </c>
      <c r="G4" s="21">
        <v>29</v>
      </c>
      <c r="H4" s="21">
        <v>7</v>
      </c>
      <c r="I4" s="21">
        <v>12</v>
      </c>
      <c r="J4" s="21">
        <f>SUM(B4:I4)</f>
        <v>823</v>
      </c>
    </row>
    <row r="5" spans="1:10">
      <c r="A5" s="10" t="s">
        <v>2</v>
      </c>
      <c r="B5" s="20">
        <f>B4/823</f>
        <v>0.80558930741190771</v>
      </c>
      <c r="C5" s="20">
        <f t="shared" ref="C5:I5" si="0">C4/823</f>
        <v>4.1312272174969626E-2</v>
      </c>
      <c r="D5" s="20">
        <f t="shared" si="0"/>
        <v>3.1591737545565005E-2</v>
      </c>
      <c r="E5" s="20">
        <f t="shared" si="0"/>
        <v>5.7108140947752128E-2</v>
      </c>
      <c r="F5" s="20">
        <f t="shared" si="0"/>
        <v>6.0753341433778859E-3</v>
      </c>
      <c r="G5" s="20">
        <f t="shared" si="0"/>
        <v>3.5236938031591739E-2</v>
      </c>
      <c r="H5" s="20">
        <f t="shared" si="0"/>
        <v>8.5054678007290396E-3</v>
      </c>
      <c r="I5" s="20">
        <f t="shared" si="0"/>
        <v>1.4580801944106925E-2</v>
      </c>
      <c r="J5" s="20">
        <f>SUM(B5:I5)</f>
        <v>1</v>
      </c>
    </row>
    <row r="6" spans="1:10">
      <c r="A6" s="10" t="s">
        <v>3</v>
      </c>
      <c r="B6" s="35">
        <f>SUM(B4:C4)</f>
        <v>697</v>
      </c>
      <c r="C6" s="36"/>
      <c r="D6" s="21">
        <f>D4</f>
        <v>26</v>
      </c>
      <c r="E6" s="21">
        <f>E4</f>
        <v>47</v>
      </c>
      <c r="F6" s="35">
        <f>SUM(F4:I4)</f>
        <v>53</v>
      </c>
      <c r="G6" s="37"/>
      <c r="H6" s="37"/>
      <c r="I6" s="36"/>
      <c r="J6" s="21">
        <f>SUM(B6:I6)</f>
        <v>823</v>
      </c>
    </row>
    <row r="7" spans="1:10">
      <c r="A7" s="10" t="s">
        <v>2</v>
      </c>
      <c r="B7" s="38">
        <f>B6/823</f>
        <v>0.84690157958687728</v>
      </c>
      <c r="C7" s="39"/>
      <c r="D7" s="20">
        <f>D5</f>
        <v>3.1591737545565005E-2</v>
      </c>
      <c r="E7" s="20">
        <f>E5</f>
        <v>5.7108140947752128E-2</v>
      </c>
      <c r="F7" s="38">
        <f>F6/823</f>
        <v>6.4398541919805583E-2</v>
      </c>
      <c r="G7" s="40"/>
      <c r="H7" s="40"/>
      <c r="I7" s="39"/>
      <c r="J7" s="20">
        <f>SUM(B7:I7)</f>
        <v>0.99999999999999989</v>
      </c>
    </row>
    <row r="8" spans="1:10">
      <c r="A8" s="19"/>
      <c r="B8" s="18"/>
      <c r="C8" s="17"/>
      <c r="D8" s="16"/>
      <c r="E8" s="16"/>
      <c r="F8" s="18"/>
      <c r="G8" s="17"/>
      <c r="H8" s="17"/>
      <c r="I8" s="17"/>
      <c r="J8" s="16"/>
    </row>
    <row r="9" spans="1:10">
      <c r="F9" s="1" t="s">
        <v>38</v>
      </c>
    </row>
    <row r="10" spans="1:10">
      <c r="A10" s="4" t="s">
        <v>47</v>
      </c>
    </row>
    <row r="11" spans="1:10">
      <c r="A11" s="15"/>
      <c r="B11" s="6" t="s">
        <v>37</v>
      </c>
      <c r="C11" s="10" t="s">
        <v>36</v>
      </c>
      <c r="D11" s="10" t="s">
        <v>35</v>
      </c>
      <c r="E11" s="10" t="s">
        <v>10</v>
      </c>
    </row>
    <row r="12" spans="1:10">
      <c r="A12" s="5" t="s">
        <v>3</v>
      </c>
      <c r="B12" s="3">
        <v>1</v>
      </c>
      <c r="C12" s="3">
        <v>1</v>
      </c>
      <c r="D12" s="3">
        <v>3</v>
      </c>
      <c r="E12" s="3">
        <f>SUM(B12:D12)</f>
        <v>5</v>
      </c>
    </row>
    <row r="13" spans="1:10">
      <c r="A13" s="5" t="s">
        <v>2</v>
      </c>
      <c r="B13" s="2">
        <f>B12/5</f>
        <v>0.2</v>
      </c>
      <c r="C13" s="2">
        <f t="shared" ref="C13:D13" si="1">C12/5</f>
        <v>0.2</v>
      </c>
      <c r="D13" s="2">
        <f t="shared" si="1"/>
        <v>0.6</v>
      </c>
      <c r="E13" s="2">
        <f>SUM(B13:D13)</f>
        <v>1</v>
      </c>
    </row>
    <row r="14" spans="1:10">
      <c r="A14" s="9"/>
      <c r="B14" s="8"/>
      <c r="C14" s="8"/>
      <c r="D14" s="8"/>
      <c r="E14" s="8"/>
      <c r="F14" s="8"/>
    </row>
    <row r="16" spans="1:10">
      <c r="A16" s="4" t="s">
        <v>48</v>
      </c>
    </row>
    <row r="17" spans="1:18">
      <c r="A17" s="5"/>
      <c r="B17" s="10" t="s">
        <v>34</v>
      </c>
      <c r="C17" s="10" t="s">
        <v>33</v>
      </c>
      <c r="D17" s="10" t="s">
        <v>32</v>
      </c>
      <c r="E17" s="10" t="s">
        <v>31</v>
      </c>
      <c r="F17" s="10" t="s">
        <v>30</v>
      </c>
      <c r="G17" s="10" t="s">
        <v>29</v>
      </c>
      <c r="H17" s="10" t="s">
        <v>4</v>
      </c>
      <c r="I17" s="10" t="s">
        <v>10</v>
      </c>
    </row>
    <row r="18" spans="1:18">
      <c r="A18" s="28" t="s">
        <v>28</v>
      </c>
      <c r="B18" s="12">
        <v>566</v>
      </c>
      <c r="C18" s="12">
        <v>38</v>
      </c>
      <c r="D18" s="12">
        <v>2</v>
      </c>
      <c r="E18" s="12">
        <v>9</v>
      </c>
      <c r="F18" s="12">
        <v>13</v>
      </c>
      <c r="G18" s="12">
        <v>6</v>
      </c>
      <c r="H18" s="12">
        <v>29</v>
      </c>
      <c r="I18" s="12">
        <f>SUM(B18:H18)</f>
        <v>663</v>
      </c>
    </row>
    <row r="19" spans="1:18">
      <c r="A19" s="29"/>
      <c r="B19" s="11">
        <f>B18/663</f>
        <v>0.85369532428355954</v>
      </c>
      <c r="C19" s="11">
        <f t="shared" ref="C19:H19" si="2">C18/663</f>
        <v>5.7315233785822019E-2</v>
      </c>
      <c r="D19" s="11">
        <f t="shared" si="2"/>
        <v>3.0165912518853697E-3</v>
      </c>
      <c r="E19" s="11">
        <f t="shared" si="2"/>
        <v>1.3574660633484163E-2</v>
      </c>
      <c r="F19" s="11">
        <f t="shared" si="2"/>
        <v>1.9607843137254902E-2</v>
      </c>
      <c r="G19" s="11">
        <f t="shared" si="2"/>
        <v>9.0497737556561094E-3</v>
      </c>
      <c r="H19" s="11">
        <f t="shared" si="2"/>
        <v>4.3740573152337855E-2</v>
      </c>
      <c r="I19" s="11">
        <f>SUM(B19:H19)</f>
        <v>0.99999999999999989</v>
      </c>
    </row>
    <row r="20" spans="1:18">
      <c r="A20" s="28" t="s">
        <v>27</v>
      </c>
      <c r="B20" s="12">
        <v>15</v>
      </c>
      <c r="C20" s="12">
        <v>0</v>
      </c>
      <c r="D20" s="12">
        <v>1</v>
      </c>
      <c r="E20" s="12">
        <v>3</v>
      </c>
      <c r="F20" s="12">
        <v>0</v>
      </c>
      <c r="G20" s="12">
        <v>6</v>
      </c>
      <c r="H20" s="12">
        <v>9</v>
      </c>
      <c r="I20" s="12">
        <f>SUM(B20:H20)</f>
        <v>34</v>
      </c>
    </row>
    <row r="21" spans="1:18">
      <c r="A21" s="29"/>
      <c r="B21" s="11">
        <f>B20/34</f>
        <v>0.44117647058823528</v>
      </c>
      <c r="C21" s="11">
        <f t="shared" ref="C21:H21" si="3">C20/34</f>
        <v>0</v>
      </c>
      <c r="D21" s="11">
        <f t="shared" si="3"/>
        <v>2.9411764705882353E-2</v>
      </c>
      <c r="E21" s="11">
        <f t="shared" si="3"/>
        <v>8.8235294117647065E-2</v>
      </c>
      <c r="F21" s="11">
        <f t="shared" si="3"/>
        <v>0</v>
      </c>
      <c r="G21" s="11">
        <f t="shared" si="3"/>
        <v>0.17647058823529413</v>
      </c>
      <c r="H21" s="11">
        <f t="shared" si="3"/>
        <v>0.26470588235294118</v>
      </c>
      <c r="I21" s="11">
        <f>SUM(B21:H21)</f>
        <v>1</v>
      </c>
    </row>
    <row r="22" spans="1:18">
      <c r="A22" s="28" t="s">
        <v>10</v>
      </c>
      <c r="B22" s="12">
        <f t="shared" ref="B22:I22" si="4">SUM(B18+B20)</f>
        <v>581</v>
      </c>
      <c r="C22" s="12">
        <f t="shared" si="4"/>
        <v>38</v>
      </c>
      <c r="D22" s="12">
        <f t="shared" si="4"/>
        <v>3</v>
      </c>
      <c r="E22" s="12">
        <f t="shared" si="4"/>
        <v>12</v>
      </c>
      <c r="F22" s="12">
        <f t="shared" si="4"/>
        <v>13</v>
      </c>
      <c r="G22" s="12">
        <f t="shared" si="4"/>
        <v>12</v>
      </c>
      <c r="H22" s="12">
        <f t="shared" si="4"/>
        <v>38</v>
      </c>
      <c r="I22" s="12">
        <f t="shared" si="4"/>
        <v>697</v>
      </c>
    </row>
    <row r="23" spans="1:18">
      <c r="A23" s="29"/>
      <c r="B23" s="11">
        <f>B22/697</f>
        <v>0.83357245337159258</v>
      </c>
      <c r="C23" s="11">
        <f t="shared" ref="C23:H23" si="5">C22/697</f>
        <v>5.4519368723098996E-2</v>
      </c>
      <c r="D23" s="11">
        <f t="shared" si="5"/>
        <v>4.30416068866571E-3</v>
      </c>
      <c r="E23" s="11">
        <f t="shared" si="5"/>
        <v>1.721664275466284E-2</v>
      </c>
      <c r="F23" s="11">
        <f t="shared" si="5"/>
        <v>1.8651362984218076E-2</v>
      </c>
      <c r="G23" s="11">
        <f t="shared" si="5"/>
        <v>1.721664275466284E-2</v>
      </c>
      <c r="H23" s="11">
        <f t="shared" si="5"/>
        <v>5.4519368723098996E-2</v>
      </c>
      <c r="I23" s="11">
        <f>SUM(B23:H23)</f>
        <v>1</v>
      </c>
    </row>
    <row r="24" spans="1:18">
      <c r="A24" s="9"/>
      <c r="B24" s="14"/>
      <c r="C24" s="14"/>
      <c r="D24" s="14"/>
      <c r="E24" s="14"/>
      <c r="F24" s="14"/>
      <c r="G24" s="14"/>
      <c r="H24" s="14"/>
      <c r="I24" s="14"/>
    </row>
    <row r="26" spans="1:18">
      <c r="A26" s="4" t="s">
        <v>49</v>
      </c>
    </row>
    <row r="27" spans="1:18" ht="55.2">
      <c r="A27" s="3"/>
      <c r="B27" s="13" t="s">
        <v>26</v>
      </c>
      <c r="C27" s="13" t="s">
        <v>25</v>
      </c>
      <c r="D27" s="13" t="s">
        <v>24</v>
      </c>
      <c r="E27" s="13" t="s">
        <v>23</v>
      </c>
      <c r="F27" s="13" t="s">
        <v>22</v>
      </c>
      <c r="G27" s="13" t="s">
        <v>21</v>
      </c>
      <c r="H27" s="13" t="s">
        <v>20</v>
      </c>
      <c r="I27" s="13" t="s">
        <v>19</v>
      </c>
      <c r="J27" s="13" t="s">
        <v>18</v>
      </c>
      <c r="K27" s="13" t="s">
        <v>17</v>
      </c>
      <c r="L27" s="13" t="s">
        <v>16</v>
      </c>
      <c r="M27" s="13" t="s">
        <v>15</v>
      </c>
      <c r="N27" s="13" t="s">
        <v>14</v>
      </c>
      <c r="O27" s="13" t="s">
        <v>13</v>
      </c>
      <c r="P27" s="13" t="s">
        <v>12</v>
      </c>
      <c r="Q27" s="13" t="s">
        <v>11</v>
      </c>
      <c r="R27" s="13" t="s">
        <v>10</v>
      </c>
    </row>
    <row r="28" spans="1:18">
      <c r="A28" s="5" t="s">
        <v>3</v>
      </c>
      <c r="B28" s="3">
        <v>98</v>
      </c>
      <c r="C28" s="3">
        <v>46</v>
      </c>
      <c r="D28" s="3">
        <v>148</v>
      </c>
      <c r="E28" s="3">
        <v>25</v>
      </c>
      <c r="F28" s="3">
        <v>14</v>
      </c>
      <c r="G28" s="3">
        <v>5</v>
      </c>
      <c r="H28" s="3">
        <v>58</v>
      </c>
      <c r="I28" s="3">
        <v>51</v>
      </c>
      <c r="J28" s="3">
        <v>15</v>
      </c>
      <c r="K28" s="3">
        <v>14</v>
      </c>
      <c r="L28" s="3">
        <v>49</v>
      </c>
      <c r="M28" s="3">
        <v>22</v>
      </c>
      <c r="N28" s="3">
        <v>9</v>
      </c>
      <c r="O28" s="3">
        <v>5</v>
      </c>
      <c r="P28" s="3">
        <v>127</v>
      </c>
      <c r="Q28" s="3">
        <v>11</v>
      </c>
      <c r="R28" s="3">
        <f>SUM(B28:Q28)</f>
        <v>697</v>
      </c>
    </row>
    <row r="29" spans="1:18">
      <c r="A29" s="5" t="s">
        <v>2</v>
      </c>
      <c r="B29" s="2">
        <f>B28/697</f>
        <v>0.14060258249641319</v>
      </c>
      <c r="C29" s="2">
        <f t="shared" ref="C29:Q29" si="6">C28/697</f>
        <v>6.5997130559540887E-2</v>
      </c>
      <c r="D29" s="2">
        <f t="shared" si="6"/>
        <v>0.21233859397417504</v>
      </c>
      <c r="E29" s="2">
        <f t="shared" si="6"/>
        <v>3.5868005738880916E-2</v>
      </c>
      <c r="F29" s="2">
        <f t="shared" si="6"/>
        <v>2.0086083213773313E-2</v>
      </c>
      <c r="G29" s="2">
        <f t="shared" si="6"/>
        <v>7.1736011477761836E-3</v>
      </c>
      <c r="H29" s="2">
        <f t="shared" si="6"/>
        <v>8.3213773314203723E-2</v>
      </c>
      <c r="I29" s="2">
        <f t="shared" si="6"/>
        <v>7.3170731707317069E-2</v>
      </c>
      <c r="J29" s="2">
        <f t="shared" si="6"/>
        <v>2.1520803443328552E-2</v>
      </c>
      <c r="K29" s="2">
        <f t="shared" si="6"/>
        <v>2.0086083213773313E-2</v>
      </c>
      <c r="L29" s="2">
        <f t="shared" si="6"/>
        <v>7.0301291248206596E-2</v>
      </c>
      <c r="M29" s="2">
        <f t="shared" si="6"/>
        <v>3.1563845050215207E-2</v>
      </c>
      <c r="N29" s="2">
        <f t="shared" si="6"/>
        <v>1.2912482065997131E-2</v>
      </c>
      <c r="O29" s="2">
        <f t="shared" si="6"/>
        <v>7.1736011477761836E-3</v>
      </c>
      <c r="P29" s="2">
        <f t="shared" si="6"/>
        <v>0.18220946915351507</v>
      </c>
      <c r="Q29" s="2">
        <f t="shared" si="6"/>
        <v>1.5781922525107604E-2</v>
      </c>
      <c r="R29" s="2">
        <f>SUM(B29:Q29)</f>
        <v>1.0000000000000002</v>
      </c>
    </row>
    <row r="30" spans="1:18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18">
      <c r="A32" s="4" t="s">
        <v>50</v>
      </c>
    </row>
    <row r="33" spans="1:7">
      <c r="A33" s="3"/>
      <c r="B33" s="10" t="s">
        <v>9</v>
      </c>
      <c r="C33" s="10" t="s">
        <v>8</v>
      </c>
      <c r="D33" s="10" t="s">
        <v>5</v>
      </c>
      <c r="E33" s="10" t="s">
        <v>7</v>
      </c>
      <c r="F33" s="10" t="s">
        <v>6</v>
      </c>
      <c r="G33" s="10" t="s">
        <v>0</v>
      </c>
    </row>
    <row r="34" spans="1:7">
      <c r="A34" s="5" t="s">
        <v>3</v>
      </c>
      <c r="B34" s="3">
        <v>104</v>
      </c>
      <c r="C34" s="3">
        <v>245</v>
      </c>
      <c r="D34" s="3">
        <v>338</v>
      </c>
      <c r="E34" s="3">
        <v>4</v>
      </c>
      <c r="F34" s="3">
        <v>6</v>
      </c>
      <c r="G34" s="3">
        <f>SUM(B34:F34)</f>
        <v>697</v>
      </c>
    </row>
    <row r="35" spans="1:7">
      <c r="A35" s="5" t="s">
        <v>2</v>
      </c>
      <c r="B35" s="2">
        <f>B34/697</f>
        <v>0.14921090387374461</v>
      </c>
      <c r="C35" s="2">
        <f t="shared" ref="C35:F35" si="7">C34/697</f>
        <v>0.35150645624103299</v>
      </c>
      <c r="D35" s="2">
        <f t="shared" si="7"/>
        <v>0.48493543758967</v>
      </c>
      <c r="E35" s="2">
        <f t="shared" si="7"/>
        <v>5.7388809182209472E-3</v>
      </c>
      <c r="F35" s="2">
        <f t="shared" si="7"/>
        <v>8.60832137733142E-3</v>
      </c>
      <c r="G35" s="2">
        <f>SUM(B35:F35)</f>
        <v>1</v>
      </c>
    </row>
  </sheetData>
  <mergeCells count="13">
    <mergeCell ref="J2:J3"/>
    <mergeCell ref="A18:A19"/>
    <mergeCell ref="A20:A21"/>
    <mergeCell ref="A2:A3"/>
    <mergeCell ref="B2:C2"/>
    <mergeCell ref="D2:D3"/>
    <mergeCell ref="B6:C6"/>
    <mergeCell ref="F6:I6"/>
    <mergeCell ref="B7:C7"/>
    <mergeCell ref="F7:I7"/>
    <mergeCell ref="E2:E3"/>
    <mergeCell ref="F2:I2"/>
    <mergeCell ref="A22:A2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6640625" style="1" customWidth="1"/>
    <col min="2" max="2" width="10.77734375" style="1" customWidth="1"/>
    <col min="3" max="16384" width="9" style="1"/>
  </cols>
  <sheetData>
    <row r="1" spans="1:10">
      <c r="A1" s="4" t="s">
        <v>46</v>
      </c>
      <c r="B1" s="23"/>
      <c r="C1" s="23"/>
    </row>
    <row r="2" spans="1:10">
      <c r="A2" s="30"/>
      <c r="B2" s="32" t="s">
        <v>45</v>
      </c>
      <c r="C2" s="32"/>
      <c r="D2" s="33" t="s">
        <v>44</v>
      </c>
      <c r="E2" s="41" t="s">
        <v>43</v>
      </c>
      <c r="F2" s="35" t="s">
        <v>4</v>
      </c>
      <c r="G2" s="37"/>
      <c r="H2" s="37"/>
      <c r="I2" s="36"/>
      <c r="J2" s="30" t="s">
        <v>0</v>
      </c>
    </row>
    <row r="3" spans="1:10">
      <c r="A3" s="31"/>
      <c r="B3" s="24" t="s">
        <v>42</v>
      </c>
      <c r="C3" s="24" t="s">
        <v>27</v>
      </c>
      <c r="D3" s="34"/>
      <c r="E3" s="42"/>
      <c r="F3" s="24" t="s">
        <v>41</v>
      </c>
      <c r="G3" s="24" t="s">
        <v>40</v>
      </c>
      <c r="H3" s="24" t="s">
        <v>39</v>
      </c>
      <c r="I3" s="24" t="s">
        <v>4</v>
      </c>
      <c r="J3" s="31"/>
    </row>
    <row r="4" spans="1:10">
      <c r="A4" s="24" t="s">
        <v>3</v>
      </c>
      <c r="B4" s="21">
        <v>15</v>
      </c>
      <c r="C4" s="21">
        <v>1</v>
      </c>
      <c r="D4" s="21">
        <v>0</v>
      </c>
      <c r="E4" s="21">
        <v>1</v>
      </c>
      <c r="F4" s="21">
        <v>0</v>
      </c>
      <c r="G4" s="21">
        <v>1</v>
      </c>
      <c r="H4" s="21">
        <v>0</v>
      </c>
      <c r="I4" s="21">
        <v>2</v>
      </c>
      <c r="J4" s="21">
        <f>SUM(B4:I4)</f>
        <v>20</v>
      </c>
    </row>
    <row r="5" spans="1:10">
      <c r="A5" s="24" t="s">
        <v>2</v>
      </c>
      <c r="B5" s="20">
        <f>B4/20</f>
        <v>0.75</v>
      </c>
      <c r="C5" s="20">
        <f t="shared" ref="C5:I5" si="0">C4/20</f>
        <v>0.05</v>
      </c>
      <c r="D5" s="20">
        <f t="shared" si="0"/>
        <v>0</v>
      </c>
      <c r="E5" s="20">
        <f t="shared" si="0"/>
        <v>0.05</v>
      </c>
      <c r="F5" s="20">
        <f t="shared" si="0"/>
        <v>0</v>
      </c>
      <c r="G5" s="20">
        <f t="shared" si="0"/>
        <v>0.05</v>
      </c>
      <c r="H5" s="20">
        <f t="shared" si="0"/>
        <v>0</v>
      </c>
      <c r="I5" s="20">
        <f t="shared" si="0"/>
        <v>0.1</v>
      </c>
      <c r="J5" s="20">
        <f>SUM(B5:I5)</f>
        <v>1.0000000000000002</v>
      </c>
    </row>
    <row r="6" spans="1:10">
      <c r="A6" s="24" t="s">
        <v>3</v>
      </c>
      <c r="B6" s="35">
        <f>SUM(B4:C4)</f>
        <v>16</v>
      </c>
      <c r="C6" s="36"/>
      <c r="D6" s="21">
        <f>D4</f>
        <v>0</v>
      </c>
      <c r="E6" s="21">
        <f>E4</f>
        <v>1</v>
      </c>
      <c r="F6" s="35">
        <f>SUM(F4:I4)</f>
        <v>3</v>
      </c>
      <c r="G6" s="37"/>
      <c r="H6" s="37"/>
      <c r="I6" s="36"/>
      <c r="J6" s="21">
        <f>SUM(B6:I6)</f>
        <v>20</v>
      </c>
    </row>
    <row r="7" spans="1:10">
      <c r="A7" s="24" t="s">
        <v>2</v>
      </c>
      <c r="B7" s="38">
        <f>B6/20</f>
        <v>0.8</v>
      </c>
      <c r="C7" s="39"/>
      <c r="D7" s="20">
        <f>D5</f>
        <v>0</v>
      </c>
      <c r="E7" s="20">
        <f>E5</f>
        <v>0.05</v>
      </c>
      <c r="F7" s="38">
        <f>F6/20</f>
        <v>0.15</v>
      </c>
      <c r="G7" s="40"/>
      <c r="H7" s="40"/>
      <c r="I7" s="39"/>
      <c r="J7" s="20">
        <f>SUM(B7:I7)</f>
        <v>1</v>
      </c>
    </row>
    <row r="8" spans="1:10">
      <c r="A8" s="19"/>
      <c r="B8" s="18"/>
      <c r="C8" s="17"/>
      <c r="D8" s="16"/>
      <c r="E8" s="16"/>
      <c r="F8" s="18"/>
      <c r="G8" s="17"/>
      <c r="H8" s="17"/>
      <c r="I8" s="17"/>
      <c r="J8" s="16"/>
    </row>
    <row r="9" spans="1:10">
      <c r="F9" s="1" t="s">
        <v>1</v>
      </c>
    </row>
    <row r="10" spans="1:10">
      <c r="A10" s="4" t="s">
        <v>47</v>
      </c>
    </row>
    <row r="11" spans="1:10">
      <c r="A11" s="15"/>
      <c r="B11" s="6" t="s">
        <v>37</v>
      </c>
      <c r="C11" s="24" t="s">
        <v>36</v>
      </c>
      <c r="D11" s="24" t="s">
        <v>35</v>
      </c>
      <c r="E11" s="24" t="s">
        <v>0</v>
      </c>
    </row>
    <row r="12" spans="1:10">
      <c r="A12" s="25" t="s">
        <v>3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25" t="s">
        <v>2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9"/>
      <c r="B14" s="8"/>
      <c r="C14" s="8"/>
      <c r="D14" s="8"/>
      <c r="E14" s="8"/>
      <c r="F14" s="8"/>
    </row>
    <row r="16" spans="1:10">
      <c r="A16" s="4" t="s">
        <v>48</v>
      </c>
    </row>
    <row r="17" spans="1:18">
      <c r="A17" s="25"/>
      <c r="B17" s="24" t="s">
        <v>34</v>
      </c>
      <c r="C17" s="24" t="s">
        <v>33</v>
      </c>
      <c r="D17" s="24" t="s">
        <v>32</v>
      </c>
      <c r="E17" s="24" t="s">
        <v>31</v>
      </c>
      <c r="F17" s="24" t="s">
        <v>30</v>
      </c>
      <c r="G17" s="24" t="s">
        <v>29</v>
      </c>
      <c r="H17" s="24" t="s">
        <v>4</v>
      </c>
      <c r="I17" s="24" t="s">
        <v>0</v>
      </c>
    </row>
    <row r="18" spans="1:18">
      <c r="A18" s="28" t="s">
        <v>28</v>
      </c>
      <c r="B18" s="12">
        <v>9</v>
      </c>
      <c r="C18" s="12">
        <v>1</v>
      </c>
      <c r="D18" s="12">
        <v>2</v>
      </c>
      <c r="E18" s="12">
        <v>0</v>
      </c>
      <c r="F18" s="12">
        <v>2</v>
      </c>
      <c r="G18" s="12">
        <v>1</v>
      </c>
      <c r="H18" s="12">
        <v>0</v>
      </c>
      <c r="I18" s="12">
        <f>SUM(B18:H18)</f>
        <v>15</v>
      </c>
    </row>
    <row r="19" spans="1:18">
      <c r="A19" s="29"/>
      <c r="B19" s="11">
        <f>B18/15</f>
        <v>0.6</v>
      </c>
      <c r="C19" s="11">
        <f t="shared" ref="C19:H19" si="1">C18/15</f>
        <v>6.6666666666666666E-2</v>
      </c>
      <c r="D19" s="11">
        <f t="shared" si="1"/>
        <v>0.13333333333333333</v>
      </c>
      <c r="E19" s="11">
        <f t="shared" si="1"/>
        <v>0</v>
      </c>
      <c r="F19" s="11">
        <f t="shared" si="1"/>
        <v>0.13333333333333333</v>
      </c>
      <c r="G19" s="11">
        <f t="shared" si="1"/>
        <v>6.6666666666666666E-2</v>
      </c>
      <c r="H19" s="11">
        <f t="shared" si="1"/>
        <v>0</v>
      </c>
      <c r="I19" s="11">
        <f>SUM(B19:H19)</f>
        <v>0.99999999999999989</v>
      </c>
    </row>
    <row r="20" spans="1:18">
      <c r="A20" s="28" t="s">
        <v>27</v>
      </c>
      <c r="B20" s="12">
        <v>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f>SUM(B20:H20)</f>
        <v>1</v>
      </c>
    </row>
    <row r="21" spans="1:18">
      <c r="A21" s="29"/>
      <c r="B21" s="11">
        <f>B20/1</f>
        <v>1</v>
      </c>
      <c r="C21" s="11">
        <f t="shared" ref="C21:H21" si="2">C20/1</f>
        <v>0</v>
      </c>
      <c r="D21" s="11">
        <f t="shared" si="2"/>
        <v>0</v>
      </c>
      <c r="E21" s="11">
        <f t="shared" si="2"/>
        <v>0</v>
      </c>
      <c r="F21" s="11">
        <f t="shared" si="2"/>
        <v>0</v>
      </c>
      <c r="G21" s="11">
        <f t="shared" si="2"/>
        <v>0</v>
      </c>
      <c r="H21" s="11">
        <f t="shared" si="2"/>
        <v>0</v>
      </c>
      <c r="I21" s="11">
        <f>SUM(B21:H21)</f>
        <v>1</v>
      </c>
    </row>
    <row r="22" spans="1:18">
      <c r="A22" s="28" t="s">
        <v>0</v>
      </c>
      <c r="B22" s="12">
        <f t="shared" ref="B22:I22" si="3">SUM(B18+B20)</f>
        <v>10</v>
      </c>
      <c r="C22" s="12">
        <f t="shared" si="3"/>
        <v>1</v>
      </c>
      <c r="D22" s="12">
        <f t="shared" si="3"/>
        <v>2</v>
      </c>
      <c r="E22" s="12">
        <f t="shared" si="3"/>
        <v>0</v>
      </c>
      <c r="F22" s="12">
        <f t="shared" si="3"/>
        <v>2</v>
      </c>
      <c r="G22" s="12">
        <f t="shared" si="3"/>
        <v>1</v>
      </c>
      <c r="H22" s="12">
        <f t="shared" si="3"/>
        <v>0</v>
      </c>
      <c r="I22" s="12">
        <f t="shared" si="3"/>
        <v>16</v>
      </c>
    </row>
    <row r="23" spans="1:18">
      <c r="A23" s="29"/>
      <c r="B23" s="11">
        <f>B22/16</f>
        <v>0.625</v>
      </c>
      <c r="C23" s="11">
        <f t="shared" ref="C23:H23" si="4">C22/16</f>
        <v>6.25E-2</v>
      </c>
      <c r="D23" s="11">
        <f t="shared" si="4"/>
        <v>0.125</v>
      </c>
      <c r="E23" s="11">
        <f t="shared" si="4"/>
        <v>0</v>
      </c>
      <c r="F23" s="11">
        <f t="shared" si="4"/>
        <v>0.125</v>
      </c>
      <c r="G23" s="11">
        <f t="shared" si="4"/>
        <v>6.25E-2</v>
      </c>
      <c r="H23" s="11">
        <f t="shared" si="4"/>
        <v>0</v>
      </c>
      <c r="I23" s="11">
        <f>SUM(B23:H23)</f>
        <v>1</v>
      </c>
    </row>
    <row r="24" spans="1:18">
      <c r="A24" s="9"/>
      <c r="B24" s="14"/>
      <c r="C24" s="14"/>
      <c r="D24" s="14"/>
      <c r="E24" s="14"/>
      <c r="F24" s="14"/>
      <c r="G24" s="14"/>
      <c r="H24" s="14"/>
      <c r="I24" s="14"/>
    </row>
    <row r="26" spans="1:18">
      <c r="A26" s="4" t="s">
        <v>49</v>
      </c>
    </row>
    <row r="27" spans="1:18" ht="55.2">
      <c r="A27" s="3"/>
      <c r="B27" s="13" t="s">
        <v>26</v>
      </c>
      <c r="C27" s="13" t="s">
        <v>25</v>
      </c>
      <c r="D27" s="13" t="s">
        <v>24</v>
      </c>
      <c r="E27" s="13" t="s">
        <v>23</v>
      </c>
      <c r="F27" s="13" t="s">
        <v>22</v>
      </c>
      <c r="G27" s="13" t="s">
        <v>21</v>
      </c>
      <c r="H27" s="13" t="s">
        <v>20</v>
      </c>
      <c r="I27" s="13" t="s">
        <v>19</v>
      </c>
      <c r="J27" s="13" t="s">
        <v>18</v>
      </c>
      <c r="K27" s="13" t="s">
        <v>17</v>
      </c>
      <c r="L27" s="13" t="s">
        <v>16</v>
      </c>
      <c r="M27" s="13" t="s">
        <v>15</v>
      </c>
      <c r="N27" s="13" t="s">
        <v>14</v>
      </c>
      <c r="O27" s="13" t="s">
        <v>13</v>
      </c>
      <c r="P27" s="13" t="s">
        <v>12</v>
      </c>
      <c r="Q27" s="13" t="s">
        <v>11</v>
      </c>
      <c r="R27" s="13" t="s">
        <v>0</v>
      </c>
    </row>
    <row r="28" spans="1:18">
      <c r="A28" s="25" t="s">
        <v>3</v>
      </c>
      <c r="B28" s="3">
        <v>1</v>
      </c>
      <c r="C28" s="3">
        <v>1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1</v>
      </c>
      <c r="J28" s="3">
        <v>1</v>
      </c>
      <c r="K28" s="3">
        <v>3</v>
      </c>
      <c r="L28" s="3">
        <v>1</v>
      </c>
      <c r="M28" s="3">
        <v>2</v>
      </c>
      <c r="N28" s="3">
        <v>3</v>
      </c>
      <c r="O28" s="3">
        <v>2</v>
      </c>
      <c r="P28" s="3">
        <v>0</v>
      </c>
      <c r="Q28" s="3">
        <v>0</v>
      </c>
      <c r="R28" s="3">
        <f>SUM(B28:Q28)</f>
        <v>16</v>
      </c>
    </row>
    <row r="29" spans="1:18">
      <c r="A29" s="25" t="s">
        <v>2</v>
      </c>
      <c r="B29" s="2">
        <f>B28/16</f>
        <v>6.25E-2</v>
      </c>
      <c r="C29" s="2">
        <f t="shared" ref="C29:Q29" si="5">C28/16</f>
        <v>6.25E-2</v>
      </c>
      <c r="D29" s="2">
        <f t="shared" si="5"/>
        <v>0</v>
      </c>
      <c r="E29" s="2">
        <f t="shared" si="5"/>
        <v>6.25E-2</v>
      </c>
      <c r="F29" s="2">
        <f t="shared" si="5"/>
        <v>0</v>
      </c>
      <c r="G29" s="2">
        <f t="shared" si="5"/>
        <v>0</v>
      </c>
      <c r="H29" s="2">
        <f t="shared" si="5"/>
        <v>0</v>
      </c>
      <c r="I29" s="2">
        <f t="shared" si="5"/>
        <v>6.25E-2</v>
      </c>
      <c r="J29" s="2">
        <f t="shared" si="5"/>
        <v>6.25E-2</v>
      </c>
      <c r="K29" s="2">
        <f t="shared" si="5"/>
        <v>0.1875</v>
      </c>
      <c r="L29" s="2">
        <f t="shared" si="5"/>
        <v>6.25E-2</v>
      </c>
      <c r="M29" s="2">
        <f t="shared" si="5"/>
        <v>0.125</v>
      </c>
      <c r="N29" s="2">
        <f t="shared" si="5"/>
        <v>0.1875</v>
      </c>
      <c r="O29" s="2">
        <f t="shared" si="5"/>
        <v>0.125</v>
      </c>
      <c r="P29" s="2">
        <f t="shared" si="5"/>
        <v>0</v>
      </c>
      <c r="Q29" s="2">
        <f t="shared" si="5"/>
        <v>0</v>
      </c>
      <c r="R29" s="2">
        <f>SUM(B29:Q29)</f>
        <v>1</v>
      </c>
    </row>
    <row r="30" spans="1:18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18">
      <c r="A32" s="4" t="s">
        <v>50</v>
      </c>
    </row>
    <row r="33" spans="1:7">
      <c r="A33" s="3"/>
      <c r="B33" s="24" t="s">
        <v>9</v>
      </c>
      <c r="C33" s="24" t="s">
        <v>8</v>
      </c>
      <c r="D33" s="24" t="s">
        <v>5</v>
      </c>
      <c r="E33" s="24" t="s">
        <v>7</v>
      </c>
      <c r="F33" s="24" t="s">
        <v>6</v>
      </c>
      <c r="G33" s="24" t="s">
        <v>0</v>
      </c>
    </row>
    <row r="34" spans="1:7">
      <c r="A34" s="25" t="s">
        <v>3</v>
      </c>
      <c r="B34" s="3">
        <v>4</v>
      </c>
      <c r="C34" s="3">
        <v>7</v>
      </c>
      <c r="D34" s="3">
        <v>4</v>
      </c>
      <c r="E34" s="3">
        <v>1</v>
      </c>
      <c r="F34" s="3">
        <v>0</v>
      </c>
      <c r="G34" s="3">
        <f>SUM(B34:F34)</f>
        <v>16</v>
      </c>
    </row>
    <row r="35" spans="1:7">
      <c r="A35" s="25" t="s">
        <v>2</v>
      </c>
      <c r="B35" s="2">
        <f>B34/16</f>
        <v>0.25</v>
      </c>
      <c r="C35" s="2">
        <f t="shared" ref="C35:F35" si="6">C34/16</f>
        <v>0.4375</v>
      </c>
      <c r="D35" s="2">
        <f t="shared" si="6"/>
        <v>0.25</v>
      </c>
      <c r="E35" s="2">
        <f t="shared" si="6"/>
        <v>6.25E-2</v>
      </c>
      <c r="F35" s="2">
        <f t="shared" si="6"/>
        <v>0</v>
      </c>
      <c r="G35" s="2">
        <f>SUM(B35:F35)</f>
        <v>1</v>
      </c>
    </row>
    <row r="36" spans="1:7">
      <c r="A36" s="9"/>
      <c r="B36" s="8"/>
      <c r="C36" s="8"/>
      <c r="D36" s="8"/>
      <c r="E36" s="8"/>
      <c r="F36" s="8"/>
      <c r="G36" s="8"/>
    </row>
  </sheetData>
  <mergeCells count="13">
    <mergeCell ref="A22:A23"/>
    <mergeCell ref="B6:C6"/>
    <mergeCell ref="F6:I6"/>
    <mergeCell ref="B7:C7"/>
    <mergeCell ref="F7:I7"/>
    <mergeCell ref="E2:E3"/>
    <mergeCell ref="F2:I2"/>
    <mergeCell ref="J2:J3"/>
    <mergeCell ref="A18:A19"/>
    <mergeCell ref="A20:A21"/>
    <mergeCell ref="A2:A3"/>
    <mergeCell ref="B2:C2"/>
    <mergeCell ref="D2:D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6640625" style="1" customWidth="1"/>
    <col min="2" max="2" width="10.77734375" style="1" customWidth="1"/>
    <col min="3" max="16384" width="9" style="1"/>
  </cols>
  <sheetData>
    <row r="1" spans="1:10">
      <c r="A1" s="4" t="s">
        <v>46</v>
      </c>
      <c r="B1" s="23"/>
      <c r="C1" s="23"/>
    </row>
    <row r="2" spans="1:10">
      <c r="A2" s="30"/>
      <c r="B2" s="32" t="s">
        <v>45</v>
      </c>
      <c r="C2" s="32"/>
      <c r="D2" s="33" t="s">
        <v>44</v>
      </c>
      <c r="E2" s="41" t="s">
        <v>43</v>
      </c>
      <c r="F2" s="35" t="s">
        <v>4</v>
      </c>
      <c r="G2" s="37"/>
      <c r="H2" s="37"/>
      <c r="I2" s="36"/>
      <c r="J2" s="30" t="s">
        <v>0</v>
      </c>
    </row>
    <row r="3" spans="1:10">
      <c r="A3" s="31"/>
      <c r="B3" s="24" t="s">
        <v>42</v>
      </c>
      <c r="C3" s="24" t="s">
        <v>27</v>
      </c>
      <c r="D3" s="34"/>
      <c r="E3" s="42"/>
      <c r="F3" s="24" t="s">
        <v>41</v>
      </c>
      <c r="G3" s="24" t="s">
        <v>40</v>
      </c>
      <c r="H3" s="24" t="s">
        <v>39</v>
      </c>
      <c r="I3" s="24" t="s">
        <v>4</v>
      </c>
      <c r="J3" s="31"/>
    </row>
    <row r="4" spans="1:10">
      <c r="A4" s="24" t="s">
        <v>3</v>
      </c>
      <c r="B4" s="21">
        <v>17</v>
      </c>
      <c r="C4" s="21">
        <v>0</v>
      </c>
      <c r="D4" s="21">
        <v>1</v>
      </c>
      <c r="E4" s="21">
        <v>1</v>
      </c>
      <c r="F4" s="21">
        <v>0</v>
      </c>
      <c r="G4" s="21">
        <v>0</v>
      </c>
      <c r="H4" s="21">
        <v>1</v>
      </c>
      <c r="I4" s="21">
        <v>0</v>
      </c>
      <c r="J4" s="21">
        <f>SUM(B4:I4)</f>
        <v>20</v>
      </c>
    </row>
    <row r="5" spans="1:10">
      <c r="A5" s="24" t="s">
        <v>2</v>
      </c>
      <c r="B5" s="20">
        <f>B4/20</f>
        <v>0.85</v>
      </c>
      <c r="C5" s="20">
        <f t="shared" ref="C5:I5" si="0">C4/20</f>
        <v>0</v>
      </c>
      <c r="D5" s="20">
        <f t="shared" si="0"/>
        <v>0.05</v>
      </c>
      <c r="E5" s="20">
        <f t="shared" si="0"/>
        <v>0.05</v>
      </c>
      <c r="F5" s="20">
        <f t="shared" si="0"/>
        <v>0</v>
      </c>
      <c r="G5" s="20">
        <f t="shared" si="0"/>
        <v>0</v>
      </c>
      <c r="H5" s="20">
        <f t="shared" si="0"/>
        <v>0.05</v>
      </c>
      <c r="I5" s="20">
        <f t="shared" si="0"/>
        <v>0</v>
      </c>
      <c r="J5" s="20">
        <f>SUM(B5:I5)</f>
        <v>1</v>
      </c>
    </row>
    <row r="6" spans="1:10">
      <c r="A6" s="24" t="s">
        <v>3</v>
      </c>
      <c r="B6" s="35">
        <f>SUM(B4:C4)</f>
        <v>17</v>
      </c>
      <c r="C6" s="36"/>
      <c r="D6" s="21">
        <f>D4</f>
        <v>1</v>
      </c>
      <c r="E6" s="21">
        <f>E4</f>
        <v>1</v>
      </c>
      <c r="F6" s="35">
        <f>SUM(F4:I4)</f>
        <v>1</v>
      </c>
      <c r="G6" s="37"/>
      <c r="H6" s="37"/>
      <c r="I6" s="36"/>
      <c r="J6" s="21">
        <f>SUM(B6:I6)</f>
        <v>20</v>
      </c>
    </row>
    <row r="7" spans="1:10">
      <c r="A7" s="24" t="s">
        <v>2</v>
      </c>
      <c r="B7" s="38">
        <f>B6/20</f>
        <v>0.85</v>
      </c>
      <c r="C7" s="39"/>
      <c r="D7" s="20">
        <f>D5</f>
        <v>0.05</v>
      </c>
      <c r="E7" s="20">
        <f>E5</f>
        <v>0.05</v>
      </c>
      <c r="F7" s="38">
        <f>F6/20</f>
        <v>0.05</v>
      </c>
      <c r="G7" s="40"/>
      <c r="H7" s="40"/>
      <c r="I7" s="39"/>
      <c r="J7" s="20">
        <f>SUM(B7:I7)</f>
        <v>1</v>
      </c>
    </row>
    <row r="8" spans="1:10">
      <c r="A8" s="19"/>
      <c r="B8" s="18"/>
      <c r="C8" s="17"/>
      <c r="D8" s="16"/>
      <c r="E8" s="16"/>
      <c r="F8" s="18"/>
      <c r="G8" s="17"/>
      <c r="H8" s="17"/>
      <c r="I8" s="17"/>
      <c r="J8" s="16"/>
    </row>
    <row r="9" spans="1:10">
      <c r="F9" s="1" t="s">
        <v>1</v>
      </c>
    </row>
    <row r="10" spans="1:10">
      <c r="A10" s="4" t="s">
        <v>47</v>
      </c>
    </row>
    <row r="11" spans="1:10">
      <c r="A11" s="15"/>
      <c r="B11" s="6" t="s">
        <v>37</v>
      </c>
      <c r="C11" s="24" t="s">
        <v>36</v>
      </c>
      <c r="D11" s="24" t="s">
        <v>35</v>
      </c>
      <c r="E11" s="24" t="s">
        <v>0</v>
      </c>
    </row>
    <row r="12" spans="1:10">
      <c r="A12" s="25" t="s">
        <v>3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25" t="s">
        <v>2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9"/>
      <c r="B14" s="8"/>
      <c r="C14" s="8"/>
      <c r="D14" s="8"/>
      <c r="E14" s="8"/>
      <c r="F14" s="8"/>
    </row>
    <row r="16" spans="1:10">
      <c r="A16" s="4" t="s">
        <v>48</v>
      </c>
    </row>
    <row r="17" spans="1:18">
      <c r="A17" s="25"/>
      <c r="B17" s="24" t="s">
        <v>34</v>
      </c>
      <c r="C17" s="24" t="s">
        <v>33</v>
      </c>
      <c r="D17" s="24" t="s">
        <v>32</v>
      </c>
      <c r="E17" s="24" t="s">
        <v>31</v>
      </c>
      <c r="F17" s="24" t="s">
        <v>30</v>
      </c>
      <c r="G17" s="24" t="s">
        <v>29</v>
      </c>
      <c r="H17" s="24" t="s">
        <v>4</v>
      </c>
      <c r="I17" s="24" t="s">
        <v>0</v>
      </c>
    </row>
    <row r="18" spans="1:18">
      <c r="A18" s="28" t="s">
        <v>28</v>
      </c>
      <c r="B18" s="12">
        <v>16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f>SUM(B18:H18)</f>
        <v>17</v>
      </c>
    </row>
    <row r="19" spans="1:18">
      <c r="A19" s="29"/>
      <c r="B19" s="11">
        <f>B18/17</f>
        <v>0.94117647058823528</v>
      </c>
      <c r="C19" s="11">
        <f t="shared" ref="C19:H19" si="1">C18/17</f>
        <v>5.8823529411764705E-2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  <c r="H19" s="11">
        <f t="shared" si="1"/>
        <v>0</v>
      </c>
      <c r="I19" s="11">
        <f>SUM(B19:H19)</f>
        <v>1</v>
      </c>
    </row>
    <row r="20" spans="1:18">
      <c r="A20" s="28" t="s">
        <v>27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f>SUM(B20:H20)</f>
        <v>0</v>
      </c>
    </row>
    <row r="21" spans="1:18">
      <c r="A21" s="29"/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f>SUM(B21:H21)</f>
        <v>0</v>
      </c>
    </row>
    <row r="22" spans="1:18">
      <c r="A22" s="28" t="s">
        <v>0</v>
      </c>
      <c r="B22" s="12">
        <f t="shared" ref="B22:I22" si="2">SUM(B18+B20)</f>
        <v>16</v>
      </c>
      <c r="C22" s="12">
        <f t="shared" si="2"/>
        <v>1</v>
      </c>
      <c r="D22" s="12">
        <f t="shared" si="2"/>
        <v>0</v>
      </c>
      <c r="E22" s="12">
        <f t="shared" si="2"/>
        <v>0</v>
      </c>
      <c r="F22" s="12">
        <f t="shared" si="2"/>
        <v>0</v>
      </c>
      <c r="G22" s="12">
        <f t="shared" si="2"/>
        <v>0</v>
      </c>
      <c r="H22" s="12">
        <f t="shared" si="2"/>
        <v>0</v>
      </c>
      <c r="I22" s="12">
        <f t="shared" si="2"/>
        <v>17</v>
      </c>
    </row>
    <row r="23" spans="1:18">
      <c r="A23" s="29"/>
      <c r="B23" s="11">
        <f>B22/17</f>
        <v>0.94117647058823528</v>
      </c>
      <c r="C23" s="11">
        <f t="shared" ref="C23:H23" si="3">C22/17</f>
        <v>5.8823529411764705E-2</v>
      </c>
      <c r="D23" s="11">
        <f t="shared" si="3"/>
        <v>0</v>
      </c>
      <c r="E23" s="11">
        <f t="shared" si="3"/>
        <v>0</v>
      </c>
      <c r="F23" s="11">
        <f t="shared" si="3"/>
        <v>0</v>
      </c>
      <c r="G23" s="11">
        <f t="shared" si="3"/>
        <v>0</v>
      </c>
      <c r="H23" s="11">
        <f t="shared" si="3"/>
        <v>0</v>
      </c>
      <c r="I23" s="11">
        <f>SUM(B23:H23)</f>
        <v>1</v>
      </c>
    </row>
    <row r="24" spans="1:18">
      <c r="A24" s="9"/>
      <c r="B24" s="14"/>
      <c r="C24" s="14"/>
      <c r="D24" s="14"/>
      <c r="E24" s="14"/>
      <c r="F24" s="14"/>
      <c r="G24" s="14"/>
      <c r="H24" s="14"/>
      <c r="I24" s="14"/>
    </row>
    <row r="26" spans="1:18">
      <c r="A26" s="4" t="s">
        <v>49</v>
      </c>
    </row>
    <row r="27" spans="1:18" ht="55.2">
      <c r="A27" s="3"/>
      <c r="B27" s="13" t="s">
        <v>26</v>
      </c>
      <c r="C27" s="13" t="s">
        <v>25</v>
      </c>
      <c r="D27" s="13" t="s">
        <v>24</v>
      </c>
      <c r="E27" s="13" t="s">
        <v>23</v>
      </c>
      <c r="F27" s="13" t="s">
        <v>22</v>
      </c>
      <c r="G27" s="13" t="s">
        <v>21</v>
      </c>
      <c r="H27" s="13" t="s">
        <v>20</v>
      </c>
      <c r="I27" s="13" t="s">
        <v>19</v>
      </c>
      <c r="J27" s="13" t="s">
        <v>18</v>
      </c>
      <c r="K27" s="13" t="s">
        <v>17</v>
      </c>
      <c r="L27" s="13" t="s">
        <v>16</v>
      </c>
      <c r="M27" s="13" t="s">
        <v>15</v>
      </c>
      <c r="N27" s="13" t="s">
        <v>14</v>
      </c>
      <c r="O27" s="13" t="s">
        <v>13</v>
      </c>
      <c r="P27" s="13" t="s">
        <v>12</v>
      </c>
      <c r="Q27" s="13" t="s">
        <v>11</v>
      </c>
      <c r="R27" s="13" t="s">
        <v>0</v>
      </c>
    </row>
    <row r="28" spans="1:18">
      <c r="A28" s="25" t="s">
        <v>3</v>
      </c>
      <c r="B28" s="3">
        <v>0</v>
      </c>
      <c r="C28" s="3">
        <v>1</v>
      </c>
      <c r="D28" s="3">
        <v>0</v>
      </c>
      <c r="E28" s="3">
        <v>2</v>
      </c>
      <c r="F28" s="3">
        <v>0</v>
      </c>
      <c r="G28" s="3">
        <v>0</v>
      </c>
      <c r="H28" s="3">
        <v>0</v>
      </c>
      <c r="I28" s="3">
        <v>1</v>
      </c>
      <c r="J28" s="3">
        <v>5</v>
      </c>
      <c r="K28" s="3">
        <v>0</v>
      </c>
      <c r="L28" s="3">
        <v>7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f>SUM(B28:Q28)</f>
        <v>17</v>
      </c>
    </row>
    <row r="29" spans="1:18">
      <c r="A29" s="25" t="s">
        <v>2</v>
      </c>
      <c r="B29" s="2">
        <f>B28/17</f>
        <v>0</v>
      </c>
      <c r="C29" s="2">
        <f t="shared" ref="C29:Q29" si="4">C28/17</f>
        <v>5.8823529411764705E-2</v>
      </c>
      <c r="D29" s="2">
        <f t="shared" si="4"/>
        <v>0</v>
      </c>
      <c r="E29" s="2">
        <f t="shared" si="4"/>
        <v>0.11764705882352941</v>
      </c>
      <c r="F29" s="2">
        <f t="shared" si="4"/>
        <v>0</v>
      </c>
      <c r="G29" s="2">
        <f t="shared" si="4"/>
        <v>0</v>
      </c>
      <c r="H29" s="2">
        <f t="shared" si="4"/>
        <v>0</v>
      </c>
      <c r="I29" s="2">
        <f t="shared" si="4"/>
        <v>5.8823529411764705E-2</v>
      </c>
      <c r="J29" s="2">
        <f t="shared" si="4"/>
        <v>0.29411764705882354</v>
      </c>
      <c r="K29" s="2">
        <f t="shared" si="4"/>
        <v>0</v>
      </c>
      <c r="L29" s="2">
        <f t="shared" si="4"/>
        <v>0.41176470588235292</v>
      </c>
      <c r="M29" s="2">
        <f t="shared" si="4"/>
        <v>5.8823529411764705E-2</v>
      </c>
      <c r="N29" s="2">
        <f t="shared" si="4"/>
        <v>0</v>
      </c>
      <c r="O29" s="2">
        <f t="shared" si="4"/>
        <v>0</v>
      </c>
      <c r="P29" s="2">
        <f t="shared" si="4"/>
        <v>0</v>
      </c>
      <c r="Q29" s="2">
        <f t="shared" si="4"/>
        <v>0</v>
      </c>
      <c r="R29" s="2">
        <f>SUM(B29:Q29)</f>
        <v>1</v>
      </c>
    </row>
    <row r="30" spans="1:18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18">
      <c r="A32" s="4" t="s">
        <v>50</v>
      </c>
    </row>
    <row r="33" spans="1:7">
      <c r="A33" s="3"/>
      <c r="B33" s="24" t="s">
        <v>9</v>
      </c>
      <c r="C33" s="24" t="s">
        <v>8</v>
      </c>
      <c r="D33" s="24" t="s">
        <v>5</v>
      </c>
      <c r="E33" s="24" t="s">
        <v>7</v>
      </c>
      <c r="F33" s="24" t="s">
        <v>6</v>
      </c>
      <c r="G33" s="24" t="s">
        <v>0</v>
      </c>
    </row>
    <row r="34" spans="1:7">
      <c r="A34" s="25" t="s">
        <v>3</v>
      </c>
      <c r="B34" s="3">
        <v>0</v>
      </c>
      <c r="C34" s="3">
        <v>10</v>
      </c>
      <c r="D34" s="3">
        <v>7</v>
      </c>
      <c r="E34" s="3">
        <v>0</v>
      </c>
      <c r="F34" s="3">
        <v>0</v>
      </c>
      <c r="G34" s="3">
        <f>SUM(B34:F34)</f>
        <v>17</v>
      </c>
    </row>
    <row r="35" spans="1:7">
      <c r="A35" s="25" t="s">
        <v>2</v>
      </c>
      <c r="B35" s="2">
        <f>B34/17</f>
        <v>0</v>
      </c>
      <c r="C35" s="2">
        <f t="shared" ref="C35:F35" si="5">C34/17</f>
        <v>0.58823529411764708</v>
      </c>
      <c r="D35" s="2">
        <f t="shared" si="5"/>
        <v>0.41176470588235292</v>
      </c>
      <c r="E35" s="2">
        <f t="shared" si="5"/>
        <v>0</v>
      </c>
      <c r="F35" s="2">
        <f t="shared" si="5"/>
        <v>0</v>
      </c>
      <c r="G35" s="2">
        <f>SUM(B35:F35)</f>
        <v>1</v>
      </c>
    </row>
    <row r="36" spans="1:7">
      <c r="A36" s="9"/>
      <c r="B36" s="8"/>
      <c r="C36" s="8"/>
      <c r="D36" s="8"/>
      <c r="E36" s="8"/>
      <c r="F36" s="8"/>
      <c r="G36" s="8"/>
    </row>
  </sheetData>
  <mergeCells count="13">
    <mergeCell ref="A22:A23"/>
    <mergeCell ref="B6:C6"/>
    <mergeCell ref="F6:I6"/>
    <mergeCell ref="B7:C7"/>
    <mergeCell ref="F7:I7"/>
    <mergeCell ref="E2:E3"/>
    <mergeCell ref="F2:I2"/>
    <mergeCell ref="J2:J3"/>
    <mergeCell ref="A18:A19"/>
    <mergeCell ref="A20:A21"/>
    <mergeCell ref="A2:A3"/>
    <mergeCell ref="B2:C2"/>
    <mergeCell ref="D2:D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6640625" style="1" customWidth="1"/>
    <col min="2" max="2" width="10.77734375" style="1" customWidth="1"/>
    <col min="3" max="16384" width="9" style="1"/>
  </cols>
  <sheetData>
    <row r="1" spans="1:10">
      <c r="A1" s="4" t="s">
        <v>46</v>
      </c>
      <c r="B1" s="23"/>
      <c r="C1" s="23"/>
    </row>
    <row r="2" spans="1:10">
      <c r="A2" s="30"/>
      <c r="B2" s="32" t="s">
        <v>45</v>
      </c>
      <c r="C2" s="32"/>
      <c r="D2" s="33" t="s">
        <v>44</v>
      </c>
      <c r="E2" s="41" t="s">
        <v>43</v>
      </c>
      <c r="F2" s="35" t="s">
        <v>4</v>
      </c>
      <c r="G2" s="37"/>
      <c r="H2" s="37"/>
      <c r="I2" s="36"/>
      <c r="J2" s="30" t="s">
        <v>0</v>
      </c>
    </row>
    <row r="3" spans="1:10">
      <c r="A3" s="31"/>
      <c r="B3" s="24" t="s">
        <v>42</v>
      </c>
      <c r="C3" s="24" t="s">
        <v>27</v>
      </c>
      <c r="D3" s="34"/>
      <c r="E3" s="42"/>
      <c r="F3" s="24" t="s">
        <v>41</v>
      </c>
      <c r="G3" s="24" t="s">
        <v>40</v>
      </c>
      <c r="H3" s="24" t="s">
        <v>39</v>
      </c>
      <c r="I3" s="24" t="s">
        <v>4</v>
      </c>
      <c r="J3" s="31"/>
    </row>
    <row r="4" spans="1:10">
      <c r="A4" s="24" t="s">
        <v>3</v>
      </c>
      <c r="B4" s="21">
        <v>6</v>
      </c>
      <c r="C4" s="21">
        <v>2</v>
      </c>
      <c r="D4" s="21">
        <v>0</v>
      </c>
      <c r="E4" s="21">
        <v>0</v>
      </c>
      <c r="F4" s="21">
        <v>0</v>
      </c>
      <c r="G4" s="21">
        <v>2</v>
      </c>
      <c r="H4" s="21">
        <v>0</v>
      </c>
      <c r="I4" s="21">
        <v>0</v>
      </c>
      <c r="J4" s="21">
        <f>SUM(B4:I4)</f>
        <v>10</v>
      </c>
    </row>
    <row r="5" spans="1:10">
      <c r="A5" s="24" t="s">
        <v>2</v>
      </c>
      <c r="B5" s="20">
        <f>B4/10</f>
        <v>0.6</v>
      </c>
      <c r="C5" s="20">
        <f t="shared" ref="C5:I5" si="0">C4/10</f>
        <v>0.2</v>
      </c>
      <c r="D5" s="20">
        <f t="shared" si="0"/>
        <v>0</v>
      </c>
      <c r="E5" s="20">
        <f t="shared" si="0"/>
        <v>0</v>
      </c>
      <c r="F5" s="20">
        <f t="shared" si="0"/>
        <v>0</v>
      </c>
      <c r="G5" s="20">
        <f t="shared" si="0"/>
        <v>0.2</v>
      </c>
      <c r="H5" s="20">
        <f t="shared" si="0"/>
        <v>0</v>
      </c>
      <c r="I5" s="20">
        <f t="shared" si="0"/>
        <v>0</v>
      </c>
      <c r="J5" s="20">
        <f>SUM(B5:I5)</f>
        <v>1</v>
      </c>
    </row>
    <row r="6" spans="1:10">
      <c r="A6" s="24" t="s">
        <v>3</v>
      </c>
      <c r="B6" s="35">
        <f>SUM(B4:C4)</f>
        <v>8</v>
      </c>
      <c r="C6" s="36"/>
      <c r="D6" s="21">
        <f>D4</f>
        <v>0</v>
      </c>
      <c r="E6" s="21">
        <f>E4</f>
        <v>0</v>
      </c>
      <c r="F6" s="35">
        <f>SUM(F4:I4)</f>
        <v>2</v>
      </c>
      <c r="G6" s="37"/>
      <c r="H6" s="37"/>
      <c r="I6" s="36"/>
      <c r="J6" s="21">
        <f>SUM(B6:I6)</f>
        <v>10</v>
      </c>
    </row>
    <row r="7" spans="1:10">
      <c r="A7" s="24" t="s">
        <v>2</v>
      </c>
      <c r="B7" s="38">
        <f>B6/10</f>
        <v>0.8</v>
      </c>
      <c r="C7" s="39"/>
      <c r="D7" s="20">
        <f>D5</f>
        <v>0</v>
      </c>
      <c r="E7" s="20">
        <f>E5</f>
        <v>0</v>
      </c>
      <c r="F7" s="38">
        <f>F6/10</f>
        <v>0.2</v>
      </c>
      <c r="G7" s="40"/>
      <c r="H7" s="40"/>
      <c r="I7" s="39"/>
      <c r="J7" s="20">
        <f>SUM(B7:I7)</f>
        <v>1</v>
      </c>
    </row>
    <row r="8" spans="1:10">
      <c r="A8" s="19"/>
      <c r="B8" s="18"/>
      <c r="C8" s="17"/>
      <c r="D8" s="16"/>
      <c r="E8" s="16"/>
      <c r="F8" s="18"/>
      <c r="G8" s="17"/>
      <c r="H8" s="17"/>
      <c r="I8" s="17"/>
      <c r="J8" s="16"/>
    </row>
    <row r="9" spans="1:10">
      <c r="F9" s="1" t="s">
        <v>1</v>
      </c>
    </row>
    <row r="10" spans="1:10">
      <c r="A10" s="4" t="s">
        <v>47</v>
      </c>
    </row>
    <row r="11" spans="1:10">
      <c r="A11" s="15"/>
      <c r="B11" s="6" t="s">
        <v>37</v>
      </c>
      <c r="C11" s="24" t="s">
        <v>36</v>
      </c>
      <c r="D11" s="24" t="s">
        <v>35</v>
      </c>
      <c r="E11" s="24" t="s">
        <v>0</v>
      </c>
    </row>
    <row r="12" spans="1:10">
      <c r="A12" s="25" t="s">
        <v>3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25" t="s">
        <v>2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9"/>
      <c r="B14" s="8"/>
      <c r="C14" s="8"/>
      <c r="D14" s="8"/>
      <c r="E14" s="8"/>
      <c r="F14" s="8"/>
    </row>
    <row r="16" spans="1:10">
      <c r="A16" s="4" t="s">
        <v>48</v>
      </c>
    </row>
    <row r="17" spans="1:18">
      <c r="A17" s="25"/>
      <c r="B17" s="24" t="s">
        <v>34</v>
      </c>
      <c r="C17" s="24" t="s">
        <v>33</v>
      </c>
      <c r="D17" s="24" t="s">
        <v>32</v>
      </c>
      <c r="E17" s="24" t="s">
        <v>31</v>
      </c>
      <c r="F17" s="24" t="s">
        <v>30</v>
      </c>
      <c r="G17" s="24" t="s">
        <v>29</v>
      </c>
      <c r="H17" s="24" t="s">
        <v>4</v>
      </c>
      <c r="I17" s="24" t="s">
        <v>0</v>
      </c>
    </row>
    <row r="18" spans="1:18">
      <c r="A18" s="28" t="s">
        <v>28</v>
      </c>
      <c r="B18" s="12">
        <v>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f>SUM(B18:H18)</f>
        <v>6</v>
      </c>
    </row>
    <row r="19" spans="1:18">
      <c r="A19" s="29"/>
      <c r="B19" s="11">
        <f>B18/6</f>
        <v>1</v>
      </c>
      <c r="C19" s="11">
        <f t="shared" ref="C19:H19" si="1">C18/6</f>
        <v>0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  <c r="H19" s="11">
        <f t="shared" si="1"/>
        <v>0</v>
      </c>
      <c r="I19" s="11">
        <f>SUM(B19:H19)</f>
        <v>1</v>
      </c>
    </row>
    <row r="20" spans="1:18">
      <c r="A20" s="28" t="s">
        <v>27</v>
      </c>
      <c r="B20" s="12">
        <v>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f>SUM(B20:H20)</f>
        <v>2</v>
      </c>
    </row>
    <row r="21" spans="1:18">
      <c r="A21" s="29"/>
      <c r="B21" s="11">
        <f>B20/2</f>
        <v>0.5</v>
      </c>
      <c r="C21" s="11">
        <f t="shared" ref="C21:H21" si="2">C20/2</f>
        <v>0</v>
      </c>
      <c r="D21" s="11">
        <f t="shared" si="2"/>
        <v>0</v>
      </c>
      <c r="E21" s="11">
        <f t="shared" si="2"/>
        <v>0</v>
      </c>
      <c r="F21" s="11">
        <f t="shared" si="2"/>
        <v>0</v>
      </c>
      <c r="G21" s="11">
        <f t="shared" si="2"/>
        <v>0</v>
      </c>
      <c r="H21" s="11">
        <f t="shared" si="2"/>
        <v>0.5</v>
      </c>
      <c r="I21" s="11">
        <f>SUM(B21:H21)</f>
        <v>1</v>
      </c>
    </row>
    <row r="22" spans="1:18">
      <c r="A22" s="28" t="s">
        <v>0</v>
      </c>
      <c r="B22" s="12">
        <f t="shared" ref="B22:I22" si="3">SUM(B18+B20)</f>
        <v>7</v>
      </c>
      <c r="C22" s="12">
        <f t="shared" si="3"/>
        <v>0</v>
      </c>
      <c r="D22" s="12">
        <f t="shared" si="3"/>
        <v>0</v>
      </c>
      <c r="E22" s="12">
        <f t="shared" si="3"/>
        <v>0</v>
      </c>
      <c r="F22" s="12">
        <f t="shared" si="3"/>
        <v>0</v>
      </c>
      <c r="G22" s="12">
        <f t="shared" si="3"/>
        <v>0</v>
      </c>
      <c r="H22" s="12">
        <f t="shared" si="3"/>
        <v>1</v>
      </c>
      <c r="I22" s="12">
        <f t="shared" si="3"/>
        <v>8</v>
      </c>
    </row>
    <row r="23" spans="1:18">
      <c r="A23" s="29"/>
      <c r="B23" s="11">
        <f>B22/8</f>
        <v>0.875</v>
      </c>
      <c r="C23" s="11">
        <f t="shared" ref="C23:H23" si="4">C22/8</f>
        <v>0</v>
      </c>
      <c r="D23" s="11">
        <f t="shared" si="4"/>
        <v>0</v>
      </c>
      <c r="E23" s="11">
        <f t="shared" si="4"/>
        <v>0</v>
      </c>
      <c r="F23" s="11">
        <f t="shared" si="4"/>
        <v>0</v>
      </c>
      <c r="G23" s="11">
        <f t="shared" si="4"/>
        <v>0</v>
      </c>
      <c r="H23" s="11">
        <f t="shared" si="4"/>
        <v>0.125</v>
      </c>
      <c r="I23" s="11">
        <f>SUM(B23:H23)</f>
        <v>1</v>
      </c>
    </row>
    <row r="24" spans="1:18">
      <c r="A24" s="9"/>
      <c r="B24" s="14"/>
      <c r="C24" s="14"/>
      <c r="D24" s="14"/>
      <c r="E24" s="14"/>
      <c r="F24" s="14"/>
      <c r="G24" s="14"/>
      <c r="H24" s="14"/>
      <c r="I24" s="14"/>
    </row>
    <row r="26" spans="1:18">
      <c r="A26" s="4" t="s">
        <v>49</v>
      </c>
    </row>
    <row r="27" spans="1:18" ht="55.2">
      <c r="A27" s="3"/>
      <c r="B27" s="13" t="s">
        <v>26</v>
      </c>
      <c r="C27" s="13" t="s">
        <v>25</v>
      </c>
      <c r="D27" s="13" t="s">
        <v>24</v>
      </c>
      <c r="E27" s="13" t="s">
        <v>23</v>
      </c>
      <c r="F27" s="13" t="s">
        <v>22</v>
      </c>
      <c r="G27" s="13" t="s">
        <v>21</v>
      </c>
      <c r="H27" s="13" t="s">
        <v>20</v>
      </c>
      <c r="I27" s="13" t="s">
        <v>19</v>
      </c>
      <c r="J27" s="13" t="s">
        <v>18</v>
      </c>
      <c r="K27" s="13" t="s">
        <v>17</v>
      </c>
      <c r="L27" s="13" t="s">
        <v>16</v>
      </c>
      <c r="M27" s="13" t="s">
        <v>15</v>
      </c>
      <c r="N27" s="13" t="s">
        <v>14</v>
      </c>
      <c r="O27" s="13" t="s">
        <v>13</v>
      </c>
      <c r="P27" s="13" t="s">
        <v>12</v>
      </c>
      <c r="Q27" s="13" t="s">
        <v>11</v>
      </c>
      <c r="R27" s="13" t="s">
        <v>0</v>
      </c>
    </row>
    <row r="28" spans="1:18">
      <c r="A28" s="25" t="s">
        <v>3</v>
      </c>
      <c r="B28" s="3">
        <v>0</v>
      </c>
      <c r="C28" s="3">
        <v>0</v>
      </c>
      <c r="D28" s="3">
        <v>0</v>
      </c>
      <c r="E28" s="3">
        <v>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4</v>
      </c>
      <c r="M28" s="3">
        <v>0</v>
      </c>
      <c r="N28" s="3">
        <v>0</v>
      </c>
      <c r="O28" s="3">
        <v>0</v>
      </c>
      <c r="P28" s="3">
        <v>0</v>
      </c>
      <c r="Q28" s="3">
        <v>1</v>
      </c>
      <c r="R28" s="3">
        <f>SUM(B28:Q28)</f>
        <v>8</v>
      </c>
    </row>
    <row r="29" spans="1:18">
      <c r="A29" s="25" t="s">
        <v>2</v>
      </c>
      <c r="B29" s="2">
        <f>B28/8</f>
        <v>0</v>
      </c>
      <c r="C29" s="2">
        <f t="shared" ref="C29:Q29" si="5">C28/8</f>
        <v>0</v>
      </c>
      <c r="D29" s="2">
        <f t="shared" si="5"/>
        <v>0</v>
      </c>
      <c r="E29" s="2">
        <f t="shared" si="5"/>
        <v>0.375</v>
      </c>
      <c r="F29" s="2">
        <f t="shared" si="5"/>
        <v>0</v>
      </c>
      <c r="G29" s="2">
        <f t="shared" si="5"/>
        <v>0</v>
      </c>
      <c r="H29" s="2">
        <f t="shared" si="5"/>
        <v>0</v>
      </c>
      <c r="I29" s="2">
        <f t="shared" si="5"/>
        <v>0</v>
      </c>
      <c r="J29" s="2">
        <f t="shared" si="5"/>
        <v>0</v>
      </c>
      <c r="K29" s="2">
        <f t="shared" si="5"/>
        <v>0</v>
      </c>
      <c r="L29" s="2">
        <f t="shared" si="5"/>
        <v>0.5</v>
      </c>
      <c r="M29" s="2">
        <f t="shared" si="5"/>
        <v>0</v>
      </c>
      <c r="N29" s="2">
        <f t="shared" si="5"/>
        <v>0</v>
      </c>
      <c r="O29" s="2">
        <f t="shared" si="5"/>
        <v>0</v>
      </c>
      <c r="P29" s="2">
        <f t="shared" si="5"/>
        <v>0</v>
      </c>
      <c r="Q29" s="2">
        <f t="shared" si="5"/>
        <v>0.125</v>
      </c>
      <c r="R29" s="2">
        <f>SUM(B29:Q29)</f>
        <v>1</v>
      </c>
    </row>
    <row r="30" spans="1:18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18">
      <c r="A32" s="4" t="s">
        <v>50</v>
      </c>
    </row>
    <row r="33" spans="1:7">
      <c r="A33" s="3"/>
      <c r="B33" s="24" t="s">
        <v>9</v>
      </c>
      <c r="C33" s="24" t="s">
        <v>8</v>
      </c>
      <c r="D33" s="24" t="s">
        <v>5</v>
      </c>
      <c r="E33" s="24" t="s">
        <v>7</v>
      </c>
      <c r="F33" s="24" t="s">
        <v>6</v>
      </c>
      <c r="G33" s="24" t="s">
        <v>0</v>
      </c>
    </row>
    <row r="34" spans="1:7">
      <c r="A34" s="25" t="s">
        <v>3</v>
      </c>
      <c r="B34" s="3">
        <v>2</v>
      </c>
      <c r="C34" s="3">
        <v>2</v>
      </c>
      <c r="D34" s="3">
        <v>4</v>
      </c>
      <c r="E34" s="3">
        <v>0</v>
      </c>
      <c r="F34" s="3">
        <v>0</v>
      </c>
      <c r="G34" s="3">
        <f>SUM(B34:F34)</f>
        <v>8</v>
      </c>
    </row>
    <row r="35" spans="1:7">
      <c r="A35" s="25" t="s">
        <v>2</v>
      </c>
      <c r="B35" s="2">
        <f>B34/8</f>
        <v>0.25</v>
      </c>
      <c r="C35" s="2">
        <f t="shared" ref="C35:F35" si="6">C34/8</f>
        <v>0.25</v>
      </c>
      <c r="D35" s="2">
        <f t="shared" si="6"/>
        <v>0.5</v>
      </c>
      <c r="E35" s="2">
        <f t="shared" si="6"/>
        <v>0</v>
      </c>
      <c r="F35" s="2">
        <f t="shared" si="6"/>
        <v>0</v>
      </c>
      <c r="G35" s="2">
        <f>SUM(B35:F35)</f>
        <v>1</v>
      </c>
    </row>
    <row r="36" spans="1:7">
      <c r="A36" s="9"/>
      <c r="B36" s="8"/>
      <c r="C36" s="8"/>
      <c r="D36" s="8"/>
      <c r="E36" s="8"/>
      <c r="F36" s="8"/>
      <c r="G36" s="8"/>
    </row>
  </sheetData>
  <mergeCells count="13">
    <mergeCell ref="A22:A23"/>
    <mergeCell ref="B6:C6"/>
    <mergeCell ref="F6:I6"/>
    <mergeCell ref="B7:C7"/>
    <mergeCell ref="F7:I7"/>
    <mergeCell ref="E2:E3"/>
    <mergeCell ref="F2:I2"/>
    <mergeCell ref="J2:J3"/>
    <mergeCell ref="A18:A19"/>
    <mergeCell ref="A20:A21"/>
    <mergeCell ref="A2:A3"/>
    <mergeCell ref="B2:C2"/>
    <mergeCell ref="D2:D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6640625" style="1" customWidth="1"/>
    <col min="2" max="2" width="10.77734375" style="1" customWidth="1"/>
    <col min="3" max="16384" width="9" style="1"/>
  </cols>
  <sheetData>
    <row r="1" spans="1:10">
      <c r="A1" s="4" t="s">
        <v>46</v>
      </c>
      <c r="B1" s="23"/>
      <c r="C1" s="23"/>
    </row>
    <row r="2" spans="1:10">
      <c r="A2" s="30"/>
      <c r="B2" s="32" t="s">
        <v>45</v>
      </c>
      <c r="C2" s="32"/>
      <c r="D2" s="33" t="s">
        <v>44</v>
      </c>
      <c r="E2" s="41" t="s">
        <v>43</v>
      </c>
      <c r="F2" s="35" t="s">
        <v>4</v>
      </c>
      <c r="G2" s="37"/>
      <c r="H2" s="37"/>
      <c r="I2" s="36"/>
      <c r="J2" s="30" t="s">
        <v>0</v>
      </c>
    </row>
    <row r="3" spans="1:10">
      <c r="A3" s="31"/>
      <c r="B3" s="24" t="s">
        <v>42</v>
      </c>
      <c r="C3" s="24" t="s">
        <v>27</v>
      </c>
      <c r="D3" s="34"/>
      <c r="E3" s="42"/>
      <c r="F3" s="24" t="s">
        <v>41</v>
      </c>
      <c r="G3" s="24" t="s">
        <v>40</v>
      </c>
      <c r="H3" s="24" t="s">
        <v>39</v>
      </c>
      <c r="I3" s="24" t="s">
        <v>4</v>
      </c>
      <c r="J3" s="31"/>
    </row>
    <row r="4" spans="1:10">
      <c r="A4" s="24" t="s">
        <v>3</v>
      </c>
      <c r="B4" s="21">
        <v>19</v>
      </c>
      <c r="C4" s="21">
        <v>3</v>
      </c>
      <c r="D4" s="21">
        <v>0</v>
      </c>
      <c r="E4" s="21">
        <v>2</v>
      </c>
      <c r="F4" s="21">
        <v>0</v>
      </c>
      <c r="G4" s="21">
        <v>4</v>
      </c>
      <c r="H4" s="21">
        <v>0</v>
      </c>
      <c r="I4" s="21">
        <v>1</v>
      </c>
      <c r="J4" s="21">
        <f>SUM(B4:I4)</f>
        <v>29</v>
      </c>
    </row>
    <row r="5" spans="1:10">
      <c r="A5" s="24" t="s">
        <v>2</v>
      </c>
      <c r="B5" s="20">
        <f>B4/29</f>
        <v>0.65517241379310343</v>
      </c>
      <c r="C5" s="20">
        <f t="shared" ref="C5:I5" si="0">C4/29</f>
        <v>0.10344827586206896</v>
      </c>
      <c r="D5" s="20">
        <f t="shared" si="0"/>
        <v>0</v>
      </c>
      <c r="E5" s="20">
        <f t="shared" si="0"/>
        <v>6.8965517241379309E-2</v>
      </c>
      <c r="F5" s="20">
        <f t="shared" si="0"/>
        <v>0</v>
      </c>
      <c r="G5" s="20">
        <f t="shared" si="0"/>
        <v>0.13793103448275862</v>
      </c>
      <c r="H5" s="20">
        <f t="shared" si="0"/>
        <v>0</v>
      </c>
      <c r="I5" s="20">
        <f t="shared" si="0"/>
        <v>3.4482758620689655E-2</v>
      </c>
      <c r="J5" s="20">
        <f>SUM(B5:I5)</f>
        <v>0.99999999999999989</v>
      </c>
    </row>
    <row r="6" spans="1:10">
      <c r="A6" s="24" t="s">
        <v>3</v>
      </c>
      <c r="B6" s="35">
        <f>SUM(B4:C4)</f>
        <v>22</v>
      </c>
      <c r="C6" s="36"/>
      <c r="D6" s="21">
        <f>D4</f>
        <v>0</v>
      </c>
      <c r="E6" s="21">
        <f>E4</f>
        <v>2</v>
      </c>
      <c r="F6" s="35">
        <f>SUM(F4:I4)</f>
        <v>5</v>
      </c>
      <c r="G6" s="37"/>
      <c r="H6" s="37"/>
      <c r="I6" s="36"/>
      <c r="J6" s="21">
        <f>SUM(B6:I6)</f>
        <v>29</v>
      </c>
    </row>
    <row r="7" spans="1:10">
      <c r="A7" s="24" t="s">
        <v>2</v>
      </c>
      <c r="B7" s="38">
        <f>B6/29</f>
        <v>0.75862068965517238</v>
      </c>
      <c r="C7" s="39"/>
      <c r="D7" s="20">
        <f>D5</f>
        <v>0</v>
      </c>
      <c r="E7" s="20">
        <f>E5</f>
        <v>6.8965517241379309E-2</v>
      </c>
      <c r="F7" s="38">
        <f>F6/29</f>
        <v>0.17241379310344829</v>
      </c>
      <c r="G7" s="40"/>
      <c r="H7" s="40"/>
      <c r="I7" s="39"/>
      <c r="J7" s="20">
        <f>SUM(B7:I7)</f>
        <v>1</v>
      </c>
    </row>
    <row r="8" spans="1:10">
      <c r="A8" s="19"/>
      <c r="B8" s="18"/>
      <c r="C8" s="17"/>
      <c r="D8" s="16"/>
      <c r="E8" s="16"/>
      <c r="F8" s="18"/>
      <c r="G8" s="17"/>
      <c r="H8" s="17"/>
      <c r="I8" s="17"/>
      <c r="J8" s="16"/>
    </row>
    <row r="9" spans="1:10">
      <c r="F9" s="1" t="s">
        <v>1</v>
      </c>
    </row>
    <row r="10" spans="1:10">
      <c r="A10" s="4" t="s">
        <v>47</v>
      </c>
    </row>
    <row r="11" spans="1:10">
      <c r="A11" s="15"/>
      <c r="B11" s="6" t="s">
        <v>37</v>
      </c>
      <c r="C11" s="24" t="s">
        <v>36</v>
      </c>
      <c r="D11" s="24" t="s">
        <v>35</v>
      </c>
      <c r="E11" s="24" t="s">
        <v>0</v>
      </c>
    </row>
    <row r="12" spans="1:10">
      <c r="A12" s="25" t="s">
        <v>3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25" t="s">
        <v>2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9"/>
      <c r="B14" s="8"/>
      <c r="C14" s="8"/>
      <c r="D14" s="8"/>
      <c r="E14" s="8"/>
      <c r="F14" s="8"/>
    </row>
    <row r="16" spans="1:10">
      <c r="A16" s="4" t="s">
        <v>48</v>
      </c>
    </row>
    <row r="17" spans="1:18">
      <c r="A17" s="25"/>
      <c r="B17" s="24" t="s">
        <v>34</v>
      </c>
      <c r="C17" s="24" t="s">
        <v>33</v>
      </c>
      <c r="D17" s="24" t="s">
        <v>32</v>
      </c>
      <c r="E17" s="24" t="s">
        <v>31</v>
      </c>
      <c r="F17" s="24" t="s">
        <v>30</v>
      </c>
      <c r="G17" s="24" t="s">
        <v>29</v>
      </c>
      <c r="H17" s="24" t="s">
        <v>4</v>
      </c>
      <c r="I17" s="24" t="s">
        <v>0</v>
      </c>
    </row>
    <row r="18" spans="1:18">
      <c r="A18" s="28" t="s">
        <v>28</v>
      </c>
      <c r="B18" s="12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2</v>
      </c>
      <c r="I18" s="12">
        <f>SUM(B18:H18)</f>
        <v>19</v>
      </c>
    </row>
    <row r="19" spans="1:18">
      <c r="A19" s="29"/>
      <c r="B19" s="11">
        <f>B18/19</f>
        <v>0.89473684210526316</v>
      </c>
      <c r="C19" s="11">
        <f t="shared" ref="C19:H19" si="1">C18/19</f>
        <v>0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  <c r="H19" s="11">
        <f t="shared" si="1"/>
        <v>0.10526315789473684</v>
      </c>
      <c r="I19" s="11">
        <f>SUM(B19:H19)</f>
        <v>1</v>
      </c>
    </row>
    <row r="20" spans="1:18">
      <c r="A20" s="28" t="s">
        <v>27</v>
      </c>
      <c r="B20" s="12">
        <v>1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1</v>
      </c>
      <c r="I20" s="12">
        <f>SUM(B20:H20)</f>
        <v>3</v>
      </c>
    </row>
    <row r="21" spans="1:18">
      <c r="A21" s="29"/>
      <c r="B21" s="11">
        <f>B20/3</f>
        <v>0.33333333333333331</v>
      </c>
      <c r="C21" s="11">
        <f t="shared" ref="C21:H21" si="2">C20/3</f>
        <v>0</v>
      </c>
      <c r="D21" s="11">
        <f t="shared" si="2"/>
        <v>0</v>
      </c>
      <c r="E21" s="11">
        <f t="shared" si="2"/>
        <v>0.33333333333333331</v>
      </c>
      <c r="F21" s="11">
        <f t="shared" si="2"/>
        <v>0</v>
      </c>
      <c r="G21" s="11">
        <f t="shared" si="2"/>
        <v>0</v>
      </c>
      <c r="H21" s="11">
        <f t="shared" si="2"/>
        <v>0.33333333333333331</v>
      </c>
      <c r="I21" s="11">
        <f>SUM(B21:H21)</f>
        <v>1</v>
      </c>
    </row>
    <row r="22" spans="1:18">
      <c r="A22" s="28" t="s">
        <v>0</v>
      </c>
      <c r="B22" s="12">
        <f t="shared" ref="B22:I22" si="3">SUM(B18+B20)</f>
        <v>18</v>
      </c>
      <c r="C22" s="12">
        <f t="shared" si="3"/>
        <v>0</v>
      </c>
      <c r="D22" s="12">
        <f t="shared" si="3"/>
        <v>0</v>
      </c>
      <c r="E22" s="12">
        <f t="shared" si="3"/>
        <v>1</v>
      </c>
      <c r="F22" s="12">
        <f t="shared" si="3"/>
        <v>0</v>
      </c>
      <c r="G22" s="12">
        <f t="shared" si="3"/>
        <v>0</v>
      </c>
      <c r="H22" s="12">
        <f t="shared" si="3"/>
        <v>3</v>
      </c>
      <c r="I22" s="12">
        <f t="shared" si="3"/>
        <v>22</v>
      </c>
    </row>
    <row r="23" spans="1:18">
      <c r="A23" s="29"/>
      <c r="B23" s="11">
        <f>B22/22</f>
        <v>0.81818181818181823</v>
      </c>
      <c r="C23" s="11">
        <f t="shared" ref="C23:H23" si="4">C22/22</f>
        <v>0</v>
      </c>
      <c r="D23" s="11">
        <f t="shared" si="4"/>
        <v>0</v>
      </c>
      <c r="E23" s="11">
        <f t="shared" si="4"/>
        <v>4.5454545454545456E-2</v>
      </c>
      <c r="F23" s="11">
        <f t="shared" si="4"/>
        <v>0</v>
      </c>
      <c r="G23" s="11">
        <f t="shared" si="4"/>
        <v>0</v>
      </c>
      <c r="H23" s="11">
        <f t="shared" si="4"/>
        <v>0.13636363636363635</v>
      </c>
      <c r="I23" s="11">
        <f>SUM(B23:H23)</f>
        <v>1</v>
      </c>
    </row>
    <row r="24" spans="1:18">
      <c r="A24" s="9"/>
      <c r="B24" s="14"/>
      <c r="C24" s="14"/>
      <c r="D24" s="14"/>
      <c r="E24" s="14"/>
      <c r="F24" s="14"/>
      <c r="G24" s="14"/>
      <c r="H24" s="14"/>
      <c r="I24" s="14"/>
    </row>
    <row r="26" spans="1:18">
      <c r="A26" s="4" t="s">
        <v>49</v>
      </c>
    </row>
    <row r="27" spans="1:18" ht="55.2">
      <c r="A27" s="3"/>
      <c r="B27" s="13" t="s">
        <v>26</v>
      </c>
      <c r="C27" s="13" t="s">
        <v>25</v>
      </c>
      <c r="D27" s="13" t="s">
        <v>24</v>
      </c>
      <c r="E27" s="13" t="s">
        <v>23</v>
      </c>
      <c r="F27" s="13" t="s">
        <v>22</v>
      </c>
      <c r="G27" s="13" t="s">
        <v>21</v>
      </c>
      <c r="H27" s="13" t="s">
        <v>20</v>
      </c>
      <c r="I27" s="13" t="s">
        <v>19</v>
      </c>
      <c r="J27" s="13" t="s">
        <v>18</v>
      </c>
      <c r="K27" s="13" t="s">
        <v>17</v>
      </c>
      <c r="L27" s="13" t="s">
        <v>16</v>
      </c>
      <c r="M27" s="13" t="s">
        <v>15</v>
      </c>
      <c r="N27" s="13" t="s">
        <v>14</v>
      </c>
      <c r="O27" s="13" t="s">
        <v>13</v>
      </c>
      <c r="P27" s="13" t="s">
        <v>12</v>
      </c>
      <c r="Q27" s="13" t="s">
        <v>11</v>
      </c>
      <c r="R27" s="13" t="s">
        <v>0</v>
      </c>
    </row>
    <row r="28" spans="1:18">
      <c r="A28" s="25" t="s">
        <v>3</v>
      </c>
      <c r="B28" s="3">
        <v>0</v>
      </c>
      <c r="C28" s="3">
        <v>0</v>
      </c>
      <c r="D28" s="3">
        <v>1</v>
      </c>
      <c r="E28" s="3">
        <v>3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4</v>
      </c>
      <c r="M28" s="3">
        <v>0</v>
      </c>
      <c r="N28" s="3">
        <v>1</v>
      </c>
      <c r="O28" s="3">
        <v>0</v>
      </c>
      <c r="P28" s="3">
        <v>12</v>
      </c>
      <c r="Q28" s="3">
        <v>0</v>
      </c>
      <c r="R28" s="3">
        <f>SUM(B28:Q28)</f>
        <v>22</v>
      </c>
    </row>
    <row r="29" spans="1:18">
      <c r="A29" s="25" t="s">
        <v>2</v>
      </c>
      <c r="B29" s="2">
        <f>B28/22</f>
        <v>0</v>
      </c>
      <c r="C29" s="2">
        <f t="shared" ref="C29:Q29" si="5">C28/22</f>
        <v>0</v>
      </c>
      <c r="D29" s="2">
        <f t="shared" si="5"/>
        <v>4.5454545454545456E-2</v>
      </c>
      <c r="E29" s="2">
        <f t="shared" si="5"/>
        <v>0.13636363636363635</v>
      </c>
      <c r="F29" s="2">
        <f t="shared" si="5"/>
        <v>4.5454545454545456E-2</v>
      </c>
      <c r="G29" s="2">
        <f t="shared" si="5"/>
        <v>0</v>
      </c>
      <c r="H29" s="2">
        <f t="shared" si="5"/>
        <v>0</v>
      </c>
      <c r="I29" s="2">
        <f t="shared" si="5"/>
        <v>0</v>
      </c>
      <c r="J29" s="2">
        <f t="shared" si="5"/>
        <v>0</v>
      </c>
      <c r="K29" s="2">
        <f t="shared" si="5"/>
        <v>0</v>
      </c>
      <c r="L29" s="2">
        <f t="shared" si="5"/>
        <v>0.18181818181818182</v>
      </c>
      <c r="M29" s="2">
        <f t="shared" si="5"/>
        <v>0</v>
      </c>
      <c r="N29" s="2">
        <f t="shared" si="5"/>
        <v>4.5454545454545456E-2</v>
      </c>
      <c r="O29" s="2">
        <f t="shared" si="5"/>
        <v>0</v>
      </c>
      <c r="P29" s="2">
        <f t="shared" si="5"/>
        <v>0.54545454545454541</v>
      </c>
      <c r="Q29" s="2">
        <f t="shared" si="5"/>
        <v>0</v>
      </c>
      <c r="R29" s="2">
        <f>SUM(B29:Q29)</f>
        <v>1</v>
      </c>
    </row>
    <row r="30" spans="1:18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18">
      <c r="A32" s="4" t="s">
        <v>50</v>
      </c>
    </row>
    <row r="33" spans="1:7">
      <c r="A33" s="3"/>
      <c r="B33" s="24" t="s">
        <v>9</v>
      </c>
      <c r="C33" s="24" t="s">
        <v>8</v>
      </c>
      <c r="D33" s="24" t="s">
        <v>5</v>
      </c>
      <c r="E33" s="24" t="s">
        <v>7</v>
      </c>
      <c r="F33" s="24" t="s">
        <v>6</v>
      </c>
      <c r="G33" s="24" t="s">
        <v>0</v>
      </c>
    </row>
    <row r="34" spans="1:7">
      <c r="A34" s="25" t="s">
        <v>3</v>
      </c>
      <c r="B34" s="3">
        <v>3</v>
      </c>
      <c r="C34" s="3">
        <v>9</v>
      </c>
      <c r="D34" s="3">
        <v>10</v>
      </c>
      <c r="E34" s="3">
        <v>0</v>
      </c>
      <c r="F34" s="3">
        <v>0</v>
      </c>
      <c r="G34" s="3">
        <f>SUM(B34:F34)</f>
        <v>22</v>
      </c>
    </row>
    <row r="35" spans="1:7">
      <c r="A35" s="25" t="s">
        <v>2</v>
      </c>
      <c r="B35" s="2">
        <f>B34/22</f>
        <v>0.13636363636363635</v>
      </c>
      <c r="C35" s="2">
        <f t="shared" ref="C35:F35" si="6">C34/22</f>
        <v>0.40909090909090912</v>
      </c>
      <c r="D35" s="2">
        <f t="shared" si="6"/>
        <v>0.45454545454545453</v>
      </c>
      <c r="E35" s="2">
        <f t="shared" si="6"/>
        <v>0</v>
      </c>
      <c r="F35" s="2">
        <f t="shared" si="6"/>
        <v>0</v>
      </c>
      <c r="G35" s="2">
        <f>SUM(B35:F35)</f>
        <v>1</v>
      </c>
    </row>
    <row r="36" spans="1:7">
      <c r="A36" s="9"/>
      <c r="B36" s="8"/>
      <c r="C36" s="8"/>
      <c r="D36" s="8"/>
      <c r="E36" s="8"/>
      <c r="F36" s="8"/>
      <c r="G36" s="8"/>
    </row>
  </sheetData>
  <mergeCells count="13">
    <mergeCell ref="A22:A23"/>
    <mergeCell ref="B6:C6"/>
    <mergeCell ref="F6:I6"/>
    <mergeCell ref="B7:C7"/>
    <mergeCell ref="F7:I7"/>
    <mergeCell ref="E2:E3"/>
    <mergeCell ref="F2:I2"/>
    <mergeCell ref="J2:J3"/>
    <mergeCell ref="A18:A19"/>
    <mergeCell ref="A20:A21"/>
    <mergeCell ref="A2:A3"/>
    <mergeCell ref="B2:C2"/>
    <mergeCell ref="D2:D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6640625" style="1" customWidth="1"/>
    <col min="2" max="2" width="10.77734375" style="1" customWidth="1"/>
    <col min="3" max="16384" width="9" style="1"/>
  </cols>
  <sheetData>
    <row r="1" spans="1:10">
      <c r="A1" s="4" t="s">
        <v>46</v>
      </c>
      <c r="B1" s="23"/>
      <c r="C1" s="23"/>
    </row>
    <row r="2" spans="1:10">
      <c r="A2" s="30"/>
      <c r="B2" s="32" t="s">
        <v>45</v>
      </c>
      <c r="C2" s="32"/>
      <c r="D2" s="33" t="s">
        <v>44</v>
      </c>
      <c r="E2" s="41" t="s">
        <v>43</v>
      </c>
      <c r="F2" s="35" t="s">
        <v>4</v>
      </c>
      <c r="G2" s="37"/>
      <c r="H2" s="37"/>
      <c r="I2" s="36"/>
      <c r="J2" s="30" t="s">
        <v>0</v>
      </c>
    </row>
    <row r="3" spans="1:10">
      <c r="A3" s="31"/>
      <c r="B3" s="24" t="s">
        <v>42</v>
      </c>
      <c r="C3" s="24" t="s">
        <v>27</v>
      </c>
      <c r="D3" s="34"/>
      <c r="E3" s="42"/>
      <c r="F3" s="24" t="s">
        <v>41</v>
      </c>
      <c r="G3" s="24" t="s">
        <v>40</v>
      </c>
      <c r="H3" s="24" t="s">
        <v>39</v>
      </c>
      <c r="I3" s="24" t="s">
        <v>4</v>
      </c>
      <c r="J3" s="31"/>
    </row>
    <row r="4" spans="1:10">
      <c r="A4" s="24" t="s">
        <v>3</v>
      </c>
      <c r="B4" s="21">
        <v>75</v>
      </c>
      <c r="C4" s="21">
        <v>3</v>
      </c>
      <c r="D4" s="21">
        <v>1</v>
      </c>
      <c r="E4" s="21">
        <v>2</v>
      </c>
      <c r="F4" s="21">
        <v>0</v>
      </c>
      <c r="G4" s="21">
        <v>4</v>
      </c>
      <c r="H4" s="21">
        <v>2</v>
      </c>
      <c r="I4" s="21">
        <v>1</v>
      </c>
      <c r="J4" s="21">
        <f>SUM(B4:I4)</f>
        <v>88</v>
      </c>
    </row>
    <row r="5" spans="1:10">
      <c r="A5" s="24" t="s">
        <v>2</v>
      </c>
      <c r="B5" s="20">
        <f>B4/88</f>
        <v>0.85227272727272729</v>
      </c>
      <c r="C5" s="20">
        <f t="shared" ref="C5:I5" si="0">C4/88</f>
        <v>3.4090909090909088E-2</v>
      </c>
      <c r="D5" s="20">
        <f t="shared" si="0"/>
        <v>1.1363636363636364E-2</v>
      </c>
      <c r="E5" s="20">
        <f t="shared" si="0"/>
        <v>2.2727272727272728E-2</v>
      </c>
      <c r="F5" s="20">
        <f t="shared" si="0"/>
        <v>0</v>
      </c>
      <c r="G5" s="20">
        <f t="shared" si="0"/>
        <v>4.5454545454545456E-2</v>
      </c>
      <c r="H5" s="20">
        <f t="shared" si="0"/>
        <v>2.2727272727272728E-2</v>
      </c>
      <c r="I5" s="20">
        <f t="shared" si="0"/>
        <v>1.1363636363636364E-2</v>
      </c>
      <c r="J5" s="20">
        <f>SUM(B5:I5)</f>
        <v>0.99999999999999989</v>
      </c>
    </row>
    <row r="6" spans="1:10">
      <c r="A6" s="24" t="s">
        <v>3</v>
      </c>
      <c r="B6" s="35">
        <f>SUM(B4:C4)</f>
        <v>78</v>
      </c>
      <c r="C6" s="36"/>
      <c r="D6" s="21">
        <f>D4</f>
        <v>1</v>
      </c>
      <c r="E6" s="21">
        <f>E4</f>
        <v>2</v>
      </c>
      <c r="F6" s="35">
        <f>SUM(F4:I4)</f>
        <v>7</v>
      </c>
      <c r="G6" s="37"/>
      <c r="H6" s="37"/>
      <c r="I6" s="36"/>
      <c r="J6" s="21">
        <f>SUM(B6:I6)</f>
        <v>88</v>
      </c>
    </row>
    <row r="7" spans="1:10">
      <c r="A7" s="24" t="s">
        <v>2</v>
      </c>
      <c r="B7" s="38">
        <f>B6/88</f>
        <v>0.88636363636363635</v>
      </c>
      <c r="C7" s="39"/>
      <c r="D7" s="20">
        <f>D5</f>
        <v>1.1363636363636364E-2</v>
      </c>
      <c r="E7" s="20">
        <f>E5</f>
        <v>2.2727272727272728E-2</v>
      </c>
      <c r="F7" s="38">
        <f>F6/88</f>
        <v>7.9545454545454544E-2</v>
      </c>
      <c r="G7" s="40"/>
      <c r="H7" s="40"/>
      <c r="I7" s="39"/>
      <c r="J7" s="20">
        <f>SUM(B7:I7)</f>
        <v>1</v>
      </c>
    </row>
    <row r="8" spans="1:10">
      <c r="A8" s="19"/>
      <c r="B8" s="18"/>
      <c r="C8" s="17"/>
      <c r="D8" s="16"/>
      <c r="E8" s="16"/>
      <c r="F8" s="18"/>
      <c r="G8" s="17"/>
      <c r="H8" s="17"/>
      <c r="I8" s="17"/>
      <c r="J8" s="16"/>
    </row>
    <row r="9" spans="1:10">
      <c r="F9" s="1" t="s">
        <v>1</v>
      </c>
    </row>
    <row r="10" spans="1:10">
      <c r="A10" s="4" t="s">
        <v>47</v>
      </c>
    </row>
    <row r="11" spans="1:10">
      <c r="A11" s="15"/>
      <c r="B11" s="6" t="s">
        <v>37</v>
      </c>
      <c r="C11" s="24" t="s">
        <v>36</v>
      </c>
      <c r="D11" s="24" t="s">
        <v>35</v>
      </c>
      <c r="E11" s="24" t="s">
        <v>0</v>
      </c>
    </row>
    <row r="12" spans="1:10">
      <c r="A12" s="25" t="s">
        <v>3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25" t="s">
        <v>2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9"/>
      <c r="B14" s="8"/>
      <c r="C14" s="8"/>
      <c r="D14" s="8"/>
      <c r="E14" s="8"/>
      <c r="F14" s="8"/>
    </row>
    <row r="16" spans="1:10">
      <c r="A16" s="4" t="s">
        <v>48</v>
      </c>
    </row>
    <row r="17" spans="1:18">
      <c r="A17" s="25"/>
      <c r="B17" s="24" t="s">
        <v>34</v>
      </c>
      <c r="C17" s="24" t="s">
        <v>33</v>
      </c>
      <c r="D17" s="24" t="s">
        <v>32</v>
      </c>
      <c r="E17" s="24" t="s">
        <v>31</v>
      </c>
      <c r="F17" s="24" t="s">
        <v>30</v>
      </c>
      <c r="G17" s="24" t="s">
        <v>29</v>
      </c>
      <c r="H17" s="24" t="s">
        <v>4</v>
      </c>
      <c r="I17" s="24" t="s">
        <v>0</v>
      </c>
    </row>
    <row r="18" spans="1:18">
      <c r="A18" s="28" t="s">
        <v>28</v>
      </c>
      <c r="B18" s="12">
        <v>67</v>
      </c>
      <c r="C18" s="12">
        <v>4</v>
      </c>
      <c r="D18" s="12">
        <v>0</v>
      </c>
      <c r="E18" s="12">
        <v>0</v>
      </c>
      <c r="F18" s="12">
        <v>2</v>
      </c>
      <c r="G18" s="12">
        <v>0</v>
      </c>
      <c r="H18" s="12">
        <v>2</v>
      </c>
      <c r="I18" s="12">
        <f>SUM(B18:H18)</f>
        <v>75</v>
      </c>
    </row>
    <row r="19" spans="1:18">
      <c r="A19" s="29"/>
      <c r="B19" s="11">
        <f>B18/75</f>
        <v>0.89333333333333331</v>
      </c>
      <c r="C19" s="11">
        <f t="shared" ref="C19:H19" si="1">C18/75</f>
        <v>5.3333333333333337E-2</v>
      </c>
      <c r="D19" s="11">
        <f t="shared" si="1"/>
        <v>0</v>
      </c>
      <c r="E19" s="11">
        <f t="shared" si="1"/>
        <v>0</v>
      </c>
      <c r="F19" s="11">
        <f t="shared" si="1"/>
        <v>2.6666666666666668E-2</v>
      </c>
      <c r="G19" s="11">
        <f t="shared" si="1"/>
        <v>0</v>
      </c>
      <c r="H19" s="11">
        <f t="shared" si="1"/>
        <v>2.6666666666666668E-2</v>
      </c>
      <c r="I19" s="11">
        <f>SUM(B19:H19)</f>
        <v>0.99999999999999989</v>
      </c>
    </row>
    <row r="20" spans="1:18">
      <c r="A20" s="28" t="s">
        <v>27</v>
      </c>
      <c r="B20" s="12">
        <v>0</v>
      </c>
      <c r="C20" s="12">
        <v>0</v>
      </c>
      <c r="D20" s="12">
        <v>1</v>
      </c>
      <c r="E20" s="12">
        <v>2</v>
      </c>
      <c r="F20" s="12">
        <v>0</v>
      </c>
      <c r="G20" s="12">
        <v>0</v>
      </c>
      <c r="H20" s="12">
        <v>0</v>
      </c>
      <c r="I20" s="12">
        <f>SUM(B20:H20)</f>
        <v>3</v>
      </c>
    </row>
    <row r="21" spans="1:18">
      <c r="A21" s="29"/>
      <c r="B21" s="11">
        <f>B20/3</f>
        <v>0</v>
      </c>
      <c r="C21" s="11">
        <f t="shared" ref="C21:H21" si="2">C20/3</f>
        <v>0</v>
      </c>
      <c r="D21" s="11">
        <f t="shared" si="2"/>
        <v>0.33333333333333331</v>
      </c>
      <c r="E21" s="11">
        <f t="shared" si="2"/>
        <v>0.66666666666666663</v>
      </c>
      <c r="F21" s="11">
        <f t="shared" si="2"/>
        <v>0</v>
      </c>
      <c r="G21" s="11">
        <f t="shared" si="2"/>
        <v>0</v>
      </c>
      <c r="H21" s="11">
        <f t="shared" si="2"/>
        <v>0</v>
      </c>
      <c r="I21" s="11">
        <f>SUM(B21:H21)</f>
        <v>1</v>
      </c>
    </row>
    <row r="22" spans="1:18">
      <c r="A22" s="28" t="s">
        <v>0</v>
      </c>
      <c r="B22" s="12">
        <f t="shared" ref="B22:I22" si="3">SUM(B18+B20)</f>
        <v>67</v>
      </c>
      <c r="C22" s="12">
        <f t="shared" si="3"/>
        <v>4</v>
      </c>
      <c r="D22" s="12">
        <f t="shared" si="3"/>
        <v>1</v>
      </c>
      <c r="E22" s="12">
        <f t="shared" si="3"/>
        <v>2</v>
      </c>
      <c r="F22" s="12">
        <f t="shared" si="3"/>
        <v>2</v>
      </c>
      <c r="G22" s="12">
        <f t="shared" si="3"/>
        <v>0</v>
      </c>
      <c r="H22" s="12">
        <f t="shared" si="3"/>
        <v>2</v>
      </c>
      <c r="I22" s="12">
        <f t="shared" si="3"/>
        <v>78</v>
      </c>
    </row>
    <row r="23" spans="1:18">
      <c r="A23" s="29"/>
      <c r="B23" s="11">
        <f>B22/78</f>
        <v>0.85897435897435892</v>
      </c>
      <c r="C23" s="11">
        <f t="shared" ref="C23:H23" si="4">C22/78</f>
        <v>5.128205128205128E-2</v>
      </c>
      <c r="D23" s="11">
        <f t="shared" si="4"/>
        <v>1.282051282051282E-2</v>
      </c>
      <c r="E23" s="11">
        <f t="shared" si="4"/>
        <v>2.564102564102564E-2</v>
      </c>
      <c r="F23" s="11">
        <f t="shared" si="4"/>
        <v>2.564102564102564E-2</v>
      </c>
      <c r="G23" s="11">
        <f t="shared" si="4"/>
        <v>0</v>
      </c>
      <c r="H23" s="11">
        <f t="shared" si="4"/>
        <v>2.564102564102564E-2</v>
      </c>
      <c r="I23" s="11">
        <f>SUM(B23:H23)</f>
        <v>1</v>
      </c>
    </row>
    <row r="24" spans="1:18">
      <c r="A24" s="9"/>
      <c r="B24" s="14"/>
      <c r="C24" s="14"/>
      <c r="D24" s="14"/>
      <c r="E24" s="14"/>
      <c r="F24" s="14"/>
      <c r="G24" s="14"/>
      <c r="H24" s="14"/>
      <c r="I24" s="14"/>
    </row>
    <row r="26" spans="1:18">
      <c r="A26" s="4" t="s">
        <v>49</v>
      </c>
    </row>
    <row r="27" spans="1:18" ht="55.2">
      <c r="A27" s="3"/>
      <c r="B27" s="13" t="s">
        <v>26</v>
      </c>
      <c r="C27" s="13" t="s">
        <v>25</v>
      </c>
      <c r="D27" s="13" t="s">
        <v>24</v>
      </c>
      <c r="E27" s="13" t="s">
        <v>23</v>
      </c>
      <c r="F27" s="13" t="s">
        <v>22</v>
      </c>
      <c r="G27" s="13" t="s">
        <v>21</v>
      </c>
      <c r="H27" s="13" t="s">
        <v>20</v>
      </c>
      <c r="I27" s="13" t="s">
        <v>19</v>
      </c>
      <c r="J27" s="13" t="s">
        <v>18</v>
      </c>
      <c r="K27" s="13" t="s">
        <v>17</v>
      </c>
      <c r="L27" s="13" t="s">
        <v>16</v>
      </c>
      <c r="M27" s="13" t="s">
        <v>15</v>
      </c>
      <c r="N27" s="13" t="s">
        <v>14</v>
      </c>
      <c r="O27" s="13" t="s">
        <v>13</v>
      </c>
      <c r="P27" s="13" t="s">
        <v>12</v>
      </c>
      <c r="Q27" s="13" t="s">
        <v>11</v>
      </c>
      <c r="R27" s="13" t="s">
        <v>0</v>
      </c>
    </row>
    <row r="28" spans="1:18">
      <c r="A28" s="25" t="s">
        <v>3</v>
      </c>
      <c r="B28" s="3">
        <v>3</v>
      </c>
      <c r="C28" s="3">
        <v>8</v>
      </c>
      <c r="D28" s="3">
        <v>1</v>
      </c>
      <c r="E28" s="3">
        <v>8</v>
      </c>
      <c r="F28" s="3">
        <v>8</v>
      </c>
      <c r="G28" s="3">
        <v>0</v>
      </c>
      <c r="H28" s="3">
        <v>2</v>
      </c>
      <c r="I28" s="3">
        <v>3</v>
      </c>
      <c r="J28" s="3">
        <v>5</v>
      </c>
      <c r="K28" s="3">
        <v>0</v>
      </c>
      <c r="L28" s="3">
        <v>9</v>
      </c>
      <c r="M28" s="3">
        <v>3</v>
      </c>
      <c r="N28" s="3">
        <v>1</v>
      </c>
      <c r="O28" s="3">
        <v>2</v>
      </c>
      <c r="P28" s="3">
        <v>25</v>
      </c>
      <c r="Q28" s="3">
        <v>0</v>
      </c>
      <c r="R28" s="3">
        <f>SUM(B28:Q28)</f>
        <v>78</v>
      </c>
    </row>
    <row r="29" spans="1:18">
      <c r="A29" s="25" t="s">
        <v>2</v>
      </c>
      <c r="B29" s="2">
        <f>B28/78</f>
        <v>3.8461538461538464E-2</v>
      </c>
      <c r="C29" s="2">
        <f t="shared" ref="C29:Q29" si="5">C28/78</f>
        <v>0.10256410256410256</v>
      </c>
      <c r="D29" s="2">
        <f t="shared" si="5"/>
        <v>1.282051282051282E-2</v>
      </c>
      <c r="E29" s="2">
        <f t="shared" si="5"/>
        <v>0.10256410256410256</v>
      </c>
      <c r="F29" s="2">
        <f t="shared" si="5"/>
        <v>0.10256410256410256</v>
      </c>
      <c r="G29" s="2">
        <f t="shared" si="5"/>
        <v>0</v>
      </c>
      <c r="H29" s="2">
        <f t="shared" si="5"/>
        <v>2.564102564102564E-2</v>
      </c>
      <c r="I29" s="2">
        <f t="shared" si="5"/>
        <v>3.8461538461538464E-2</v>
      </c>
      <c r="J29" s="2">
        <f t="shared" si="5"/>
        <v>6.4102564102564097E-2</v>
      </c>
      <c r="K29" s="2">
        <f t="shared" si="5"/>
        <v>0</v>
      </c>
      <c r="L29" s="2">
        <f t="shared" si="5"/>
        <v>0.11538461538461539</v>
      </c>
      <c r="M29" s="2">
        <f t="shared" si="5"/>
        <v>3.8461538461538464E-2</v>
      </c>
      <c r="N29" s="2">
        <f t="shared" si="5"/>
        <v>1.282051282051282E-2</v>
      </c>
      <c r="O29" s="2">
        <f t="shared" si="5"/>
        <v>2.564102564102564E-2</v>
      </c>
      <c r="P29" s="2">
        <f t="shared" si="5"/>
        <v>0.32051282051282054</v>
      </c>
      <c r="Q29" s="2">
        <f t="shared" si="5"/>
        <v>0</v>
      </c>
      <c r="R29" s="2">
        <f>SUM(B29:Q29)</f>
        <v>1</v>
      </c>
    </row>
    <row r="30" spans="1:18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18">
      <c r="A32" s="4" t="s">
        <v>50</v>
      </c>
    </row>
    <row r="33" spans="1:7">
      <c r="A33" s="3"/>
      <c r="B33" s="24" t="s">
        <v>9</v>
      </c>
      <c r="C33" s="24" t="s">
        <v>8</v>
      </c>
      <c r="D33" s="24" t="s">
        <v>5</v>
      </c>
      <c r="E33" s="24" t="s">
        <v>7</v>
      </c>
      <c r="F33" s="24" t="s">
        <v>6</v>
      </c>
      <c r="G33" s="24" t="s">
        <v>0</v>
      </c>
    </row>
    <row r="34" spans="1:7">
      <c r="A34" s="25" t="s">
        <v>3</v>
      </c>
      <c r="B34" s="3">
        <v>2</v>
      </c>
      <c r="C34" s="3">
        <v>23</v>
      </c>
      <c r="D34" s="3">
        <v>52</v>
      </c>
      <c r="E34" s="3">
        <v>0</v>
      </c>
      <c r="F34" s="3">
        <v>1</v>
      </c>
      <c r="G34" s="3">
        <f>SUM(B34:F34)</f>
        <v>78</v>
      </c>
    </row>
    <row r="35" spans="1:7">
      <c r="A35" s="25" t="s">
        <v>2</v>
      </c>
      <c r="B35" s="2">
        <f>B34/78</f>
        <v>2.564102564102564E-2</v>
      </c>
      <c r="C35" s="2">
        <f t="shared" ref="C35:F35" si="6">C34/78</f>
        <v>0.29487179487179488</v>
      </c>
      <c r="D35" s="2">
        <f t="shared" si="6"/>
        <v>0.66666666666666663</v>
      </c>
      <c r="E35" s="2">
        <f t="shared" si="6"/>
        <v>0</v>
      </c>
      <c r="F35" s="2">
        <f t="shared" si="6"/>
        <v>1.282051282051282E-2</v>
      </c>
      <c r="G35" s="2">
        <f>SUM(B35:F35)</f>
        <v>1</v>
      </c>
    </row>
    <row r="36" spans="1:7">
      <c r="A36" s="9"/>
      <c r="B36" s="8"/>
      <c r="C36" s="8"/>
      <c r="D36" s="8"/>
      <c r="E36" s="8"/>
      <c r="F36" s="8"/>
      <c r="G36" s="8"/>
    </row>
  </sheetData>
  <mergeCells count="13">
    <mergeCell ref="A22:A23"/>
    <mergeCell ref="B6:C6"/>
    <mergeCell ref="F6:I6"/>
    <mergeCell ref="B7:C7"/>
    <mergeCell ref="F7:I7"/>
    <mergeCell ref="E2:E3"/>
    <mergeCell ref="F2:I2"/>
    <mergeCell ref="J2:J3"/>
    <mergeCell ref="A18:A19"/>
    <mergeCell ref="A20:A21"/>
    <mergeCell ref="A2:A3"/>
    <mergeCell ref="B2:C2"/>
    <mergeCell ref="D2:D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F22" sqref="F22"/>
    </sheetView>
  </sheetViews>
  <sheetFormatPr defaultColWidth="9" defaultRowHeight="16.2"/>
  <cols>
    <col min="1" max="1" width="9.6640625" style="1" customWidth="1"/>
    <col min="2" max="2" width="10.77734375" style="1" customWidth="1"/>
    <col min="3" max="16384" width="9" style="1"/>
  </cols>
  <sheetData>
    <row r="1" spans="1:10">
      <c r="A1" s="4" t="s">
        <v>46</v>
      </c>
      <c r="B1" s="23"/>
      <c r="C1" s="23"/>
    </row>
    <row r="2" spans="1:10">
      <c r="A2" s="30"/>
      <c r="B2" s="32" t="s">
        <v>45</v>
      </c>
      <c r="C2" s="32"/>
      <c r="D2" s="33" t="s">
        <v>44</v>
      </c>
      <c r="E2" s="41" t="s">
        <v>43</v>
      </c>
      <c r="F2" s="35" t="s">
        <v>4</v>
      </c>
      <c r="G2" s="37"/>
      <c r="H2" s="37"/>
      <c r="I2" s="36"/>
      <c r="J2" s="30" t="s">
        <v>0</v>
      </c>
    </row>
    <row r="3" spans="1:10">
      <c r="A3" s="31"/>
      <c r="B3" s="27" t="s">
        <v>42</v>
      </c>
      <c r="C3" s="27" t="s">
        <v>27</v>
      </c>
      <c r="D3" s="34"/>
      <c r="E3" s="42"/>
      <c r="F3" s="27" t="s">
        <v>41</v>
      </c>
      <c r="G3" s="27" t="s">
        <v>40</v>
      </c>
      <c r="H3" s="27" t="s">
        <v>39</v>
      </c>
      <c r="I3" s="27" t="s">
        <v>4</v>
      </c>
      <c r="J3" s="31"/>
    </row>
    <row r="4" spans="1:10">
      <c r="A4" s="27" t="s">
        <v>3</v>
      </c>
      <c r="B4" s="21">
        <v>16</v>
      </c>
      <c r="C4" s="21">
        <v>1</v>
      </c>
      <c r="D4" s="21">
        <v>2</v>
      </c>
      <c r="E4" s="21">
        <v>1</v>
      </c>
      <c r="F4" s="21">
        <v>0</v>
      </c>
      <c r="G4" s="21">
        <v>0</v>
      </c>
      <c r="H4" s="21">
        <v>0</v>
      </c>
      <c r="I4" s="21">
        <v>1</v>
      </c>
      <c r="J4" s="21">
        <f>SUM(B4:I4)</f>
        <v>21</v>
      </c>
    </row>
    <row r="5" spans="1:10">
      <c r="A5" s="27" t="s">
        <v>2</v>
      </c>
      <c r="B5" s="20">
        <f>B4/21</f>
        <v>0.76190476190476186</v>
      </c>
      <c r="C5" s="20">
        <f t="shared" ref="C5:I5" si="0">C4/21</f>
        <v>4.7619047619047616E-2</v>
      </c>
      <c r="D5" s="20">
        <f t="shared" si="0"/>
        <v>9.5238095238095233E-2</v>
      </c>
      <c r="E5" s="20">
        <f t="shared" si="0"/>
        <v>4.7619047619047616E-2</v>
      </c>
      <c r="F5" s="20">
        <f t="shared" si="0"/>
        <v>0</v>
      </c>
      <c r="G5" s="20">
        <f t="shared" si="0"/>
        <v>0</v>
      </c>
      <c r="H5" s="20">
        <f t="shared" si="0"/>
        <v>0</v>
      </c>
      <c r="I5" s="20">
        <f t="shared" si="0"/>
        <v>4.7619047619047616E-2</v>
      </c>
      <c r="J5" s="20">
        <f>SUM(B5:I5)</f>
        <v>1</v>
      </c>
    </row>
    <row r="6" spans="1:10">
      <c r="A6" s="27" t="s">
        <v>3</v>
      </c>
      <c r="B6" s="35">
        <f>SUM(B4:C4)</f>
        <v>17</v>
      </c>
      <c r="C6" s="36"/>
      <c r="D6" s="21">
        <f>D4</f>
        <v>2</v>
      </c>
      <c r="E6" s="21">
        <f>E4</f>
        <v>1</v>
      </c>
      <c r="F6" s="35">
        <f>SUM(F4:I4)</f>
        <v>1</v>
      </c>
      <c r="G6" s="37"/>
      <c r="H6" s="37"/>
      <c r="I6" s="36"/>
      <c r="J6" s="21">
        <f>SUM(B6:I6)</f>
        <v>21</v>
      </c>
    </row>
    <row r="7" spans="1:10">
      <c r="A7" s="27" t="s">
        <v>2</v>
      </c>
      <c r="B7" s="38">
        <f>B6/21</f>
        <v>0.80952380952380953</v>
      </c>
      <c r="C7" s="39"/>
      <c r="D7" s="20">
        <f>D5</f>
        <v>9.5238095238095233E-2</v>
      </c>
      <c r="E7" s="20">
        <f>E5</f>
        <v>4.7619047619047616E-2</v>
      </c>
      <c r="F7" s="38">
        <f>F6/21</f>
        <v>4.7619047619047616E-2</v>
      </c>
      <c r="G7" s="40"/>
      <c r="H7" s="40"/>
      <c r="I7" s="39"/>
      <c r="J7" s="20">
        <f>SUM(B7:I7)</f>
        <v>1</v>
      </c>
    </row>
    <row r="8" spans="1:10">
      <c r="A8" s="19"/>
      <c r="B8" s="18"/>
      <c r="C8" s="17"/>
      <c r="D8" s="16"/>
      <c r="E8" s="16"/>
      <c r="F8" s="18"/>
      <c r="G8" s="17"/>
      <c r="H8" s="17"/>
      <c r="I8" s="17"/>
      <c r="J8" s="16"/>
    </row>
    <row r="9" spans="1:10">
      <c r="F9" s="1" t="s">
        <v>1</v>
      </c>
    </row>
    <row r="10" spans="1:10">
      <c r="A10" s="4" t="s">
        <v>47</v>
      </c>
    </row>
    <row r="11" spans="1:10">
      <c r="A11" s="15"/>
      <c r="B11" s="6" t="s">
        <v>37</v>
      </c>
      <c r="C11" s="27" t="s">
        <v>36</v>
      </c>
      <c r="D11" s="27" t="s">
        <v>35</v>
      </c>
      <c r="E11" s="27" t="s">
        <v>0</v>
      </c>
    </row>
    <row r="12" spans="1:10">
      <c r="A12" s="26" t="s">
        <v>3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26" t="s">
        <v>2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9"/>
      <c r="B14" s="8"/>
      <c r="C14" s="8"/>
      <c r="D14" s="8"/>
      <c r="E14" s="8"/>
      <c r="F14" s="8"/>
    </row>
    <row r="16" spans="1:10">
      <c r="A16" s="4" t="s">
        <v>48</v>
      </c>
    </row>
    <row r="17" spans="1:18">
      <c r="A17" s="26"/>
      <c r="B17" s="27" t="s">
        <v>34</v>
      </c>
      <c r="C17" s="27" t="s">
        <v>33</v>
      </c>
      <c r="D17" s="27" t="s">
        <v>32</v>
      </c>
      <c r="E17" s="27" t="s">
        <v>31</v>
      </c>
      <c r="F17" s="27" t="s">
        <v>30</v>
      </c>
      <c r="G17" s="27" t="s">
        <v>29</v>
      </c>
      <c r="H17" s="27" t="s">
        <v>4</v>
      </c>
      <c r="I17" s="27" t="s">
        <v>0</v>
      </c>
    </row>
    <row r="18" spans="1:18">
      <c r="A18" s="28" t="s">
        <v>28</v>
      </c>
      <c r="B18" s="12">
        <v>13</v>
      </c>
      <c r="C18" s="12">
        <v>0</v>
      </c>
      <c r="D18" s="12">
        <v>0</v>
      </c>
      <c r="E18" s="12">
        <v>0</v>
      </c>
      <c r="F18" s="12">
        <v>2</v>
      </c>
      <c r="G18" s="12">
        <v>0</v>
      </c>
      <c r="H18" s="12">
        <v>1</v>
      </c>
      <c r="I18" s="12">
        <f>SUM(B18:H18)</f>
        <v>16</v>
      </c>
    </row>
    <row r="19" spans="1:18">
      <c r="A19" s="29"/>
      <c r="B19" s="11">
        <f>B18/16</f>
        <v>0.8125</v>
      </c>
      <c r="C19" s="11">
        <f t="shared" ref="C19:H19" si="1">C18/16</f>
        <v>0</v>
      </c>
      <c r="D19" s="11">
        <f t="shared" si="1"/>
        <v>0</v>
      </c>
      <c r="E19" s="11">
        <f t="shared" si="1"/>
        <v>0</v>
      </c>
      <c r="F19" s="11">
        <f t="shared" si="1"/>
        <v>0.125</v>
      </c>
      <c r="G19" s="11">
        <f t="shared" si="1"/>
        <v>0</v>
      </c>
      <c r="H19" s="11">
        <f t="shared" si="1"/>
        <v>6.25E-2</v>
      </c>
      <c r="I19" s="11">
        <f>SUM(B19:H19)</f>
        <v>1</v>
      </c>
    </row>
    <row r="20" spans="1:18">
      <c r="A20" s="28" t="s">
        <v>27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/>
      <c r="I20" s="12">
        <f>SUM(B20:H20)</f>
        <v>1</v>
      </c>
    </row>
    <row r="21" spans="1:18">
      <c r="A21" s="29"/>
      <c r="B21" s="11">
        <f>B20/1</f>
        <v>0</v>
      </c>
      <c r="C21" s="11">
        <f t="shared" ref="C21:H21" si="2">C20/1</f>
        <v>0</v>
      </c>
      <c r="D21" s="11">
        <f t="shared" si="2"/>
        <v>0</v>
      </c>
      <c r="E21" s="11">
        <f t="shared" si="2"/>
        <v>0</v>
      </c>
      <c r="F21" s="11">
        <f t="shared" si="2"/>
        <v>0</v>
      </c>
      <c r="G21" s="11">
        <f t="shared" si="2"/>
        <v>1</v>
      </c>
      <c r="H21" s="11">
        <f t="shared" si="2"/>
        <v>0</v>
      </c>
      <c r="I21" s="11">
        <f>SUM(B21:H21)</f>
        <v>1</v>
      </c>
    </row>
    <row r="22" spans="1:18">
      <c r="A22" s="28" t="s">
        <v>0</v>
      </c>
      <c r="B22" s="12">
        <f t="shared" ref="B22:I22" si="3">SUM(B18+B20)</f>
        <v>13</v>
      </c>
      <c r="C22" s="12">
        <f t="shared" si="3"/>
        <v>0</v>
      </c>
      <c r="D22" s="12">
        <f t="shared" si="3"/>
        <v>0</v>
      </c>
      <c r="E22" s="12">
        <f t="shared" si="3"/>
        <v>0</v>
      </c>
      <c r="F22" s="12">
        <f t="shared" si="3"/>
        <v>2</v>
      </c>
      <c r="G22" s="12">
        <f t="shared" si="3"/>
        <v>1</v>
      </c>
      <c r="H22" s="12">
        <f t="shared" si="3"/>
        <v>1</v>
      </c>
      <c r="I22" s="12">
        <f t="shared" si="3"/>
        <v>17</v>
      </c>
    </row>
    <row r="23" spans="1:18">
      <c r="A23" s="29"/>
      <c r="B23" s="11">
        <f>B22/17</f>
        <v>0.76470588235294112</v>
      </c>
      <c r="C23" s="11">
        <f t="shared" ref="C23:H23" si="4">C22/17</f>
        <v>0</v>
      </c>
      <c r="D23" s="11">
        <f t="shared" si="4"/>
        <v>0</v>
      </c>
      <c r="E23" s="11">
        <f t="shared" si="4"/>
        <v>0</v>
      </c>
      <c r="F23" s="11">
        <f t="shared" si="4"/>
        <v>0.11764705882352941</v>
      </c>
      <c r="G23" s="11">
        <f t="shared" si="4"/>
        <v>5.8823529411764705E-2</v>
      </c>
      <c r="H23" s="11">
        <f t="shared" si="4"/>
        <v>5.8823529411764705E-2</v>
      </c>
      <c r="I23" s="11">
        <f>SUM(B23:H23)</f>
        <v>1</v>
      </c>
    </row>
    <row r="24" spans="1:18">
      <c r="A24" s="9"/>
      <c r="B24" s="14"/>
      <c r="C24" s="14"/>
      <c r="D24" s="14"/>
      <c r="E24" s="14"/>
      <c r="F24" s="14"/>
      <c r="G24" s="14"/>
      <c r="H24" s="14"/>
      <c r="I24" s="14"/>
    </row>
    <row r="26" spans="1:18">
      <c r="A26" s="4" t="s">
        <v>49</v>
      </c>
    </row>
    <row r="27" spans="1:18" ht="55.2">
      <c r="A27" s="3"/>
      <c r="B27" s="13" t="s">
        <v>26</v>
      </c>
      <c r="C27" s="13" t="s">
        <v>25</v>
      </c>
      <c r="D27" s="13" t="s">
        <v>24</v>
      </c>
      <c r="E27" s="13" t="s">
        <v>23</v>
      </c>
      <c r="F27" s="13" t="s">
        <v>22</v>
      </c>
      <c r="G27" s="13" t="s">
        <v>21</v>
      </c>
      <c r="H27" s="13" t="s">
        <v>20</v>
      </c>
      <c r="I27" s="13" t="s">
        <v>19</v>
      </c>
      <c r="J27" s="13" t="s">
        <v>18</v>
      </c>
      <c r="K27" s="13" t="s">
        <v>17</v>
      </c>
      <c r="L27" s="13" t="s">
        <v>16</v>
      </c>
      <c r="M27" s="13" t="s">
        <v>15</v>
      </c>
      <c r="N27" s="13" t="s">
        <v>14</v>
      </c>
      <c r="O27" s="13" t="s">
        <v>13</v>
      </c>
      <c r="P27" s="13" t="s">
        <v>12</v>
      </c>
      <c r="Q27" s="13" t="s">
        <v>11</v>
      </c>
      <c r="R27" s="13" t="s">
        <v>0</v>
      </c>
    </row>
    <row r="28" spans="1:18">
      <c r="A28" s="26" t="s">
        <v>3</v>
      </c>
      <c r="B28" s="3">
        <v>2</v>
      </c>
      <c r="C28" s="3">
        <v>1</v>
      </c>
      <c r="D28" s="3">
        <v>0</v>
      </c>
      <c r="E28" s="3">
        <v>0</v>
      </c>
      <c r="F28" s="3">
        <v>0</v>
      </c>
      <c r="G28" s="3">
        <v>0</v>
      </c>
      <c r="H28" s="3">
        <v>1</v>
      </c>
      <c r="I28" s="3">
        <v>0</v>
      </c>
      <c r="J28" s="3">
        <v>2</v>
      </c>
      <c r="K28" s="3">
        <v>1</v>
      </c>
      <c r="L28" s="3">
        <v>5</v>
      </c>
      <c r="M28" s="3">
        <v>0</v>
      </c>
      <c r="N28" s="3">
        <v>0</v>
      </c>
      <c r="O28" s="3">
        <v>0</v>
      </c>
      <c r="P28" s="3">
        <v>5</v>
      </c>
      <c r="Q28" s="3">
        <v>0</v>
      </c>
      <c r="R28" s="3">
        <f>SUM(B28:Q28)</f>
        <v>17</v>
      </c>
    </row>
    <row r="29" spans="1:18">
      <c r="A29" s="26" t="s">
        <v>2</v>
      </c>
      <c r="B29" s="2">
        <f>B28/17</f>
        <v>0.11764705882352941</v>
      </c>
      <c r="C29" s="2">
        <f t="shared" ref="C29:Q29" si="5">C28/17</f>
        <v>5.8823529411764705E-2</v>
      </c>
      <c r="D29" s="2">
        <f t="shared" si="5"/>
        <v>0</v>
      </c>
      <c r="E29" s="2">
        <f t="shared" si="5"/>
        <v>0</v>
      </c>
      <c r="F29" s="2">
        <f t="shared" si="5"/>
        <v>0</v>
      </c>
      <c r="G29" s="2">
        <f t="shared" si="5"/>
        <v>0</v>
      </c>
      <c r="H29" s="2">
        <f t="shared" si="5"/>
        <v>5.8823529411764705E-2</v>
      </c>
      <c r="I29" s="2">
        <f t="shared" si="5"/>
        <v>0</v>
      </c>
      <c r="J29" s="2">
        <f t="shared" si="5"/>
        <v>0.11764705882352941</v>
      </c>
      <c r="K29" s="2">
        <f t="shared" si="5"/>
        <v>5.8823529411764705E-2</v>
      </c>
      <c r="L29" s="2">
        <f t="shared" si="5"/>
        <v>0.29411764705882354</v>
      </c>
      <c r="M29" s="2">
        <f t="shared" si="5"/>
        <v>0</v>
      </c>
      <c r="N29" s="2">
        <f t="shared" si="5"/>
        <v>0</v>
      </c>
      <c r="O29" s="2">
        <f t="shared" si="5"/>
        <v>0</v>
      </c>
      <c r="P29" s="2">
        <f t="shared" si="5"/>
        <v>0.29411764705882354</v>
      </c>
      <c r="Q29" s="2">
        <f t="shared" si="5"/>
        <v>0</v>
      </c>
      <c r="R29" s="2">
        <f>SUM(B29:Q29)</f>
        <v>1</v>
      </c>
    </row>
    <row r="30" spans="1:18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18">
      <c r="A32" s="4" t="s">
        <v>50</v>
      </c>
    </row>
    <row r="33" spans="1:7">
      <c r="A33" s="3"/>
      <c r="B33" s="27" t="s">
        <v>9</v>
      </c>
      <c r="C33" s="27" t="s">
        <v>8</v>
      </c>
      <c r="D33" s="27" t="s">
        <v>5</v>
      </c>
      <c r="E33" s="27" t="s">
        <v>7</v>
      </c>
      <c r="F33" s="27" t="s">
        <v>6</v>
      </c>
      <c r="G33" s="27" t="s">
        <v>0</v>
      </c>
    </row>
    <row r="34" spans="1:7">
      <c r="A34" s="26" t="s">
        <v>3</v>
      </c>
      <c r="B34" s="3">
        <v>3</v>
      </c>
      <c r="C34" s="3">
        <v>6</v>
      </c>
      <c r="D34" s="3">
        <v>6</v>
      </c>
      <c r="E34" s="3">
        <v>1</v>
      </c>
      <c r="F34" s="3">
        <v>1</v>
      </c>
      <c r="G34" s="3">
        <f>SUM(B34:F34)</f>
        <v>17</v>
      </c>
    </row>
    <row r="35" spans="1:7">
      <c r="A35" s="26" t="s">
        <v>2</v>
      </c>
      <c r="B35" s="2">
        <f>B34/17</f>
        <v>0.17647058823529413</v>
      </c>
      <c r="C35" s="2">
        <f t="shared" ref="C35:F35" si="6">C34/17</f>
        <v>0.35294117647058826</v>
      </c>
      <c r="D35" s="2">
        <f t="shared" si="6"/>
        <v>0.35294117647058826</v>
      </c>
      <c r="E35" s="2">
        <f t="shared" si="6"/>
        <v>5.8823529411764705E-2</v>
      </c>
      <c r="F35" s="2">
        <f t="shared" si="6"/>
        <v>5.8823529411764705E-2</v>
      </c>
      <c r="G35" s="2">
        <f>SUM(B35:F35)</f>
        <v>1</v>
      </c>
    </row>
    <row r="36" spans="1:7">
      <c r="A36" s="9"/>
      <c r="B36" s="8"/>
      <c r="C36" s="8"/>
      <c r="D36" s="8"/>
      <c r="E36" s="8"/>
      <c r="F36" s="8"/>
      <c r="G36" s="8"/>
    </row>
  </sheetData>
  <mergeCells count="13">
    <mergeCell ref="E2:E3"/>
    <mergeCell ref="F2:I2"/>
    <mergeCell ref="J2:J3"/>
    <mergeCell ref="A18:A19"/>
    <mergeCell ref="A20:A21"/>
    <mergeCell ref="A2:A3"/>
    <mergeCell ref="B2:C2"/>
    <mergeCell ref="D2:D3"/>
    <mergeCell ref="B6:C6"/>
    <mergeCell ref="F6:I6"/>
    <mergeCell ref="B7:C7"/>
    <mergeCell ref="F7:I7"/>
    <mergeCell ref="A22:A2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6640625" style="1" customWidth="1"/>
    <col min="2" max="2" width="10.77734375" style="1" customWidth="1"/>
    <col min="3" max="16384" width="9" style="1"/>
  </cols>
  <sheetData>
    <row r="1" spans="1:10">
      <c r="A1" s="4" t="s">
        <v>46</v>
      </c>
      <c r="B1" s="23"/>
      <c r="C1" s="23"/>
    </row>
    <row r="2" spans="1:10">
      <c r="A2" s="30"/>
      <c r="B2" s="32" t="s">
        <v>45</v>
      </c>
      <c r="C2" s="32"/>
      <c r="D2" s="33" t="s">
        <v>44</v>
      </c>
      <c r="E2" s="41" t="s">
        <v>43</v>
      </c>
      <c r="F2" s="35" t="s">
        <v>4</v>
      </c>
      <c r="G2" s="37"/>
      <c r="H2" s="37"/>
      <c r="I2" s="36"/>
      <c r="J2" s="30" t="s">
        <v>0</v>
      </c>
    </row>
    <row r="3" spans="1:10">
      <c r="A3" s="31"/>
      <c r="B3" s="27" t="s">
        <v>42</v>
      </c>
      <c r="C3" s="27" t="s">
        <v>27</v>
      </c>
      <c r="D3" s="34"/>
      <c r="E3" s="42"/>
      <c r="F3" s="27" t="s">
        <v>41</v>
      </c>
      <c r="G3" s="27" t="s">
        <v>40</v>
      </c>
      <c r="H3" s="27" t="s">
        <v>39</v>
      </c>
      <c r="I3" s="27" t="s">
        <v>4</v>
      </c>
      <c r="J3" s="31"/>
    </row>
    <row r="4" spans="1:10">
      <c r="A4" s="27" t="s">
        <v>3</v>
      </c>
      <c r="B4" s="21">
        <v>86</v>
      </c>
      <c r="C4" s="21">
        <v>5</v>
      </c>
      <c r="D4" s="21">
        <v>5</v>
      </c>
      <c r="E4" s="21">
        <v>0</v>
      </c>
      <c r="F4" s="21">
        <v>0</v>
      </c>
      <c r="G4" s="21">
        <v>1</v>
      </c>
      <c r="H4" s="21">
        <v>3</v>
      </c>
      <c r="I4" s="21">
        <v>1</v>
      </c>
      <c r="J4" s="21">
        <f>SUM(B4:I4)</f>
        <v>101</v>
      </c>
    </row>
    <row r="5" spans="1:10">
      <c r="A5" s="27" t="s">
        <v>2</v>
      </c>
      <c r="B5" s="20">
        <f>B4/101</f>
        <v>0.85148514851485146</v>
      </c>
      <c r="C5" s="20">
        <f t="shared" ref="C5:I5" si="0">C4/101</f>
        <v>4.9504950495049507E-2</v>
      </c>
      <c r="D5" s="20">
        <f t="shared" si="0"/>
        <v>4.9504950495049507E-2</v>
      </c>
      <c r="E5" s="20">
        <f t="shared" si="0"/>
        <v>0</v>
      </c>
      <c r="F5" s="20">
        <f t="shared" si="0"/>
        <v>0</v>
      </c>
      <c r="G5" s="20">
        <f t="shared" si="0"/>
        <v>9.9009900990099011E-3</v>
      </c>
      <c r="H5" s="20">
        <f t="shared" si="0"/>
        <v>2.9702970297029702E-2</v>
      </c>
      <c r="I5" s="20">
        <f t="shared" si="0"/>
        <v>9.9009900990099011E-3</v>
      </c>
      <c r="J5" s="20">
        <f>SUM(B5:I5)</f>
        <v>1</v>
      </c>
    </row>
    <row r="6" spans="1:10">
      <c r="A6" s="27" t="s">
        <v>3</v>
      </c>
      <c r="B6" s="35">
        <f>SUM(B4:C4)</f>
        <v>91</v>
      </c>
      <c r="C6" s="36"/>
      <c r="D6" s="21">
        <f>D4</f>
        <v>5</v>
      </c>
      <c r="E6" s="21">
        <f>E4</f>
        <v>0</v>
      </c>
      <c r="F6" s="35">
        <f>SUM(F4:I4)</f>
        <v>5</v>
      </c>
      <c r="G6" s="37"/>
      <c r="H6" s="37"/>
      <c r="I6" s="36"/>
      <c r="J6" s="21">
        <f>SUM(B6:I6)</f>
        <v>101</v>
      </c>
    </row>
    <row r="7" spans="1:10">
      <c r="A7" s="27" t="s">
        <v>2</v>
      </c>
      <c r="B7" s="38">
        <f>B6/101</f>
        <v>0.90099009900990101</v>
      </c>
      <c r="C7" s="39"/>
      <c r="D7" s="20">
        <f>D5</f>
        <v>4.9504950495049507E-2</v>
      </c>
      <c r="E7" s="20">
        <f>E5</f>
        <v>0</v>
      </c>
      <c r="F7" s="38">
        <f>F6/101</f>
        <v>4.9504950495049507E-2</v>
      </c>
      <c r="G7" s="40"/>
      <c r="H7" s="40"/>
      <c r="I7" s="39"/>
      <c r="J7" s="20">
        <f>SUM(B7:I7)</f>
        <v>1</v>
      </c>
    </row>
    <row r="8" spans="1:10">
      <c r="A8" s="19"/>
      <c r="B8" s="18"/>
      <c r="C8" s="17"/>
      <c r="D8" s="16"/>
      <c r="E8" s="16"/>
      <c r="F8" s="18"/>
      <c r="G8" s="17"/>
      <c r="H8" s="17"/>
      <c r="I8" s="17"/>
      <c r="J8" s="16"/>
    </row>
    <row r="9" spans="1:10">
      <c r="F9" s="1" t="s">
        <v>1</v>
      </c>
    </row>
    <row r="10" spans="1:10">
      <c r="A10" s="4" t="s">
        <v>47</v>
      </c>
    </row>
    <row r="11" spans="1:10">
      <c r="A11" s="15"/>
      <c r="B11" s="6" t="s">
        <v>37</v>
      </c>
      <c r="C11" s="27" t="s">
        <v>36</v>
      </c>
      <c r="D11" s="27" t="s">
        <v>35</v>
      </c>
      <c r="E11" s="27" t="s">
        <v>0</v>
      </c>
    </row>
    <row r="12" spans="1:10">
      <c r="A12" s="26" t="s">
        <v>3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26" t="s">
        <v>2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9"/>
      <c r="B14" s="8"/>
      <c r="C14" s="8"/>
      <c r="D14" s="8"/>
      <c r="E14" s="8"/>
      <c r="F14" s="8"/>
    </row>
    <row r="16" spans="1:10">
      <c r="A16" s="4" t="s">
        <v>48</v>
      </c>
    </row>
    <row r="17" spans="1:18">
      <c r="A17" s="26"/>
      <c r="B17" s="27" t="s">
        <v>34</v>
      </c>
      <c r="C17" s="27" t="s">
        <v>33</v>
      </c>
      <c r="D17" s="27" t="s">
        <v>32</v>
      </c>
      <c r="E17" s="27" t="s">
        <v>31</v>
      </c>
      <c r="F17" s="27" t="s">
        <v>30</v>
      </c>
      <c r="G17" s="27" t="s">
        <v>29</v>
      </c>
      <c r="H17" s="27" t="s">
        <v>4</v>
      </c>
      <c r="I17" s="27" t="s">
        <v>0</v>
      </c>
    </row>
    <row r="18" spans="1:18">
      <c r="A18" s="28" t="s">
        <v>28</v>
      </c>
      <c r="B18" s="12">
        <v>75</v>
      </c>
      <c r="C18" s="12">
        <v>2</v>
      </c>
      <c r="D18" s="12">
        <v>0</v>
      </c>
      <c r="E18" s="12">
        <v>0</v>
      </c>
      <c r="F18" s="12">
        <v>1</v>
      </c>
      <c r="G18" s="12">
        <v>0</v>
      </c>
      <c r="H18" s="12">
        <v>8</v>
      </c>
      <c r="I18" s="12">
        <f>SUM(B18:H18)</f>
        <v>86</v>
      </c>
    </row>
    <row r="19" spans="1:18">
      <c r="A19" s="29"/>
      <c r="B19" s="11">
        <f>B18/86</f>
        <v>0.87209302325581395</v>
      </c>
      <c r="C19" s="11">
        <f t="shared" ref="C19:H19" si="1">C18/86</f>
        <v>2.3255813953488372E-2</v>
      </c>
      <c r="D19" s="11">
        <f t="shared" si="1"/>
        <v>0</v>
      </c>
      <c r="E19" s="11">
        <f t="shared" si="1"/>
        <v>0</v>
      </c>
      <c r="F19" s="11">
        <f t="shared" si="1"/>
        <v>1.1627906976744186E-2</v>
      </c>
      <c r="G19" s="11">
        <f t="shared" si="1"/>
        <v>0</v>
      </c>
      <c r="H19" s="11">
        <f t="shared" si="1"/>
        <v>9.3023255813953487E-2</v>
      </c>
      <c r="I19" s="11">
        <f>SUM(B19:H19)</f>
        <v>1</v>
      </c>
    </row>
    <row r="20" spans="1:18">
      <c r="A20" s="28" t="s">
        <v>27</v>
      </c>
      <c r="B20" s="12">
        <v>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2</v>
      </c>
      <c r="I20" s="12">
        <f>SUM(B20:H20)</f>
        <v>5</v>
      </c>
    </row>
    <row r="21" spans="1:18">
      <c r="A21" s="29"/>
      <c r="B21" s="11">
        <f>B20/5</f>
        <v>0.6</v>
      </c>
      <c r="C21" s="11">
        <f t="shared" ref="C21:H21" si="2">C20/5</f>
        <v>0</v>
      </c>
      <c r="D21" s="11">
        <f t="shared" si="2"/>
        <v>0</v>
      </c>
      <c r="E21" s="11">
        <f t="shared" si="2"/>
        <v>0</v>
      </c>
      <c r="F21" s="11">
        <f t="shared" si="2"/>
        <v>0</v>
      </c>
      <c r="G21" s="11">
        <f t="shared" si="2"/>
        <v>0</v>
      </c>
      <c r="H21" s="11">
        <f t="shared" si="2"/>
        <v>0.4</v>
      </c>
      <c r="I21" s="11">
        <f>SUM(B21:H21)</f>
        <v>1</v>
      </c>
    </row>
    <row r="22" spans="1:18">
      <c r="A22" s="28" t="s">
        <v>0</v>
      </c>
      <c r="B22" s="12">
        <f t="shared" ref="B22:I22" si="3">SUM(B18+B20)</f>
        <v>78</v>
      </c>
      <c r="C22" s="12">
        <f t="shared" si="3"/>
        <v>2</v>
      </c>
      <c r="D22" s="12">
        <f t="shared" si="3"/>
        <v>0</v>
      </c>
      <c r="E22" s="12">
        <f t="shared" si="3"/>
        <v>0</v>
      </c>
      <c r="F22" s="12">
        <f t="shared" si="3"/>
        <v>1</v>
      </c>
      <c r="G22" s="12">
        <f t="shared" si="3"/>
        <v>0</v>
      </c>
      <c r="H22" s="12">
        <f t="shared" si="3"/>
        <v>10</v>
      </c>
      <c r="I22" s="12">
        <f t="shared" si="3"/>
        <v>91</v>
      </c>
    </row>
    <row r="23" spans="1:18">
      <c r="A23" s="29"/>
      <c r="B23" s="11">
        <f>B22/91</f>
        <v>0.8571428571428571</v>
      </c>
      <c r="C23" s="11">
        <f t="shared" ref="C23:H23" si="4">C22/91</f>
        <v>2.197802197802198E-2</v>
      </c>
      <c r="D23" s="11">
        <f t="shared" si="4"/>
        <v>0</v>
      </c>
      <c r="E23" s="11">
        <f t="shared" si="4"/>
        <v>0</v>
      </c>
      <c r="F23" s="11">
        <f t="shared" si="4"/>
        <v>1.098901098901099E-2</v>
      </c>
      <c r="G23" s="11">
        <f t="shared" si="4"/>
        <v>0</v>
      </c>
      <c r="H23" s="11">
        <f t="shared" si="4"/>
        <v>0.10989010989010989</v>
      </c>
      <c r="I23" s="11">
        <f>SUM(B23:H23)</f>
        <v>1</v>
      </c>
    </row>
    <row r="24" spans="1:18">
      <c r="A24" s="9"/>
      <c r="B24" s="14"/>
      <c r="C24" s="14"/>
      <c r="D24" s="14"/>
      <c r="E24" s="14"/>
      <c r="F24" s="14"/>
      <c r="G24" s="14"/>
      <c r="H24" s="14"/>
      <c r="I24" s="14"/>
    </row>
    <row r="26" spans="1:18">
      <c r="A26" s="4" t="s">
        <v>49</v>
      </c>
    </row>
    <row r="27" spans="1:18" ht="55.2">
      <c r="A27" s="3"/>
      <c r="B27" s="13" t="s">
        <v>26</v>
      </c>
      <c r="C27" s="13" t="s">
        <v>25</v>
      </c>
      <c r="D27" s="13" t="s">
        <v>24</v>
      </c>
      <c r="E27" s="13" t="s">
        <v>23</v>
      </c>
      <c r="F27" s="13" t="s">
        <v>22</v>
      </c>
      <c r="G27" s="13" t="s">
        <v>21</v>
      </c>
      <c r="H27" s="13" t="s">
        <v>20</v>
      </c>
      <c r="I27" s="13" t="s">
        <v>19</v>
      </c>
      <c r="J27" s="13" t="s">
        <v>18</v>
      </c>
      <c r="K27" s="13" t="s">
        <v>17</v>
      </c>
      <c r="L27" s="13" t="s">
        <v>16</v>
      </c>
      <c r="M27" s="13" t="s">
        <v>15</v>
      </c>
      <c r="N27" s="13" t="s">
        <v>14</v>
      </c>
      <c r="O27" s="13" t="s">
        <v>13</v>
      </c>
      <c r="P27" s="13" t="s">
        <v>12</v>
      </c>
      <c r="Q27" s="13" t="s">
        <v>11</v>
      </c>
      <c r="R27" s="13" t="s">
        <v>0</v>
      </c>
    </row>
    <row r="28" spans="1:18">
      <c r="A28" s="26" t="s">
        <v>3</v>
      </c>
      <c r="B28" s="3">
        <v>0</v>
      </c>
      <c r="C28" s="3">
        <v>0</v>
      </c>
      <c r="D28" s="3">
        <v>1</v>
      </c>
      <c r="E28" s="3">
        <v>0</v>
      </c>
      <c r="F28" s="3">
        <v>2</v>
      </c>
      <c r="G28" s="3">
        <v>0</v>
      </c>
      <c r="H28" s="3">
        <v>0</v>
      </c>
      <c r="I28" s="3">
        <v>2</v>
      </c>
      <c r="J28" s="3">
        <v>0</v>
      </c>
      <c r="K28" s="3">
        <v>1</v>
      </c>
      <c r="L28" s="3">
        <v>5</v>
      </c>
      <c r="M28" s="3">
        <v>1</v>
      </c>
      <c r="N28" s="3">
        <v>0</v>
      </c>
      <c r="O28" s="3">
        <v>1</v>
      </c>
      <c r="P28" s="3">
        <v>76</v>
      </c>
      <c r="Q28" s="3">
        <v>2</v>
      </c>
      <c r="R28" s="3">
        <f>SUM(B28:Q28)</f>
        <v>91</v>
      </c>
    </row>
    <row r="29" spans="1:18">
      <c r="A29" s="26" t="s">
        <v>2</v>
      </c>
      <c r="B29" s="2">
        <f>B28/91</f>
        <v>0</v>
      </c>
      <c r="C29" s="2">
        <f t="shared" ref="C29:Q29" si="5">C28/91</f>
        <v>0</v>
      </c>
      <c r="D29" s="2">
        <f t="shared" si="5"/>
        <v>1.098901098901099E-2</v>
      </c>
      <c r="E29" s="2">
        <f t="shared" si="5"/>
        <v>0</v>
      </c>
      <c r="F29" s="2">
        <f t="shared" si="5"/>
        <v>2.197802197802198E-2</v>
      </c>
      <c r="G29" s="2">
        <f t="shared" si="5"/>
        <v>0</v>
      </c>
      <c r="H29" s="2">
        <f t="shared" si="5"/>
        <v>0</v>
      </c>
      <c r="I29" s="2">
        <f t="shared" si="5"/>
        <v>2.197802197802198E-2</v>
      </c>
      <c r="J29" s="2">
        <f t="shared" si="5"/>
        <v>0</v>
      </c>
      <c r="K29" s="2">
        <f t="shared" si="5"/>
        <v>1.098901098901099E-2</v>
      </c>
      <c r="L29" s="2">
        <f t="shared" si="5"/>
        <v>5.4945054945054944E-2</v>
      </c>
      <c r="M29" s="2">
        <f t="shared" si="5"/>
        <v>1.098901098901099E-2</v>
      </c>
      <c r="N29" s="2">
        <f t="shared" si="5"/>
        <v>0</v>
      </c>
      <c r="O29" s="2">
        <f t="shared" si="5"/>
        <v>1.098901098901099E-2</v>
      </c>
      <c r="P29" s="2">
        <f t="shared" si="5"/>
        <v>0.8351648351648352</v>
      </c>
      <c r="Q29" s="2">
        <f t="shared" si="5"/>
        <v>2.197802197802198E-2</v>
      </c>
      <c r="R29" s="2">
        <f>SUM(B29:Q29)</f>
        <v>1</v>
      </c>
    </row>
    <row r="30" spans="1:18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18">
      <c r="A32" s="4" t="s">
        <v>50</v>
      </c>
    </row>
    <row r="33" spans="1:7">
      <c r="A33" s="3"/>
      <c r="B33" s="27" t="s">
        <v>9</v>
      </c>
      <c r="C33" s="27" t="s">
        <v>8</v>
      </c>
      <c r="D33" s="27" t="s">
        <v>5</v>
      </c>
      <c r="E33" s="27" t="s">
        <v>7</v>
      </c>
      <c r="F33" s="27" t="s">
        <v>6</v>
      </c>
      <c r="G33" s="27" t="s">
        <v>0</v>
      </c>
    </row>
    <row r="34" spans="1:7">
      <c r="A34" s="26" t="s">
        <v>3</v>
      </c>
      <c r="B34" s="3">
        <v>10</v>
      </c>
      <c r="C34" s="3">
        <v>60</v>
      </c>
      <c r="D34" s="3">
        <v>21</v>
      </c>
      <c r="E34" s="3">
        <v>0</v>
      </c>
      <c r="F34" s="3">
        <v>0</v>
      </c>
      <c r="G34" s="3">
        <f>SUM(B34:F34)</f>
        <v>91</v>
      </c>
    </row>
    <row r="35" spans="1:7">
      <c r="A35" s="26" t="s">
        <v>2</v>
      </c>
      <c r="B35" s="2">
        <f>B34/91</f>
        <v>0.10989010989010989</v>
      </c>
      <c r="C35" s="2">
        <f t="shared" ref="C35:F35" si="6">C34/91</f>
        <v>0.65934065934065933</v>
      </c>
      <c r="D35" s="2">
        <f t="shared" si="6"/>
        <v>0.23076923076923078</v>
      </c>
      <c r="E35" s="2">
        <f t="shared" si="6"/>
        <v>0</v>
      </c>
      <c r="F35" s="2">
        <f t="shared" si="6"/>
        <v>0</v>
      </c>
      <c r="G35" s="2">
        <f>SUM(B35:F35)</f>
        <v>1</v>
      </c>
    </row>
    <row r="36" spans="1:7">
      <c r="A36" s="9"/>
      <c r="B36" s="8"/>
      <c r="C36" s="8"/>
      <c r="D36" s="8"/>
      <c r="E36" s="8"/>
      <c r="F36" s="8"/>
      <c r="G36" s="8"/>
    </row>
  </sheetData>
  <mergeCells count="13">
    <mergeCell ref="E2:E3"/>
    <mergeCell ref="F2:I2"/>
    <mergeCell ref="J2:J3"/>
    <mergeCell ref="A18:A19"/>
    <mergeCell ref="A20:A21"/>
    <mergeCell ref="A2:A3"/>
    <mergeCell ref="B2:C2"/>
    <mergeCell ref="D2:D3"/>
    <mergeCell ref="B6:C6"/>
    <mergeCell ref="F6:I6"/>
    <mergeCell ref="B7:C7"/>
    <mergeCell ref="F7:I7"/>
    <mergeCell ref="A22:A2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6640625" style="1" customWidth="1"/>
    <col min="2" max="2" width="10.77734375" style="1" customWidth="1"/>
    <col min="3" max="16384" width="9" style="1"/>
  </cols>
  <sheetData>
    <row r="1" spans="1:10">
      <c r="A1" s="4" t="s">
        <v>46</v>
      </c>
      <c r="B1" s="23"/>
      <c r="C1" s="23"/>
    </row>
    <row r="2" spans="1:10">
      <c r="A2" s="30"/>
      <c r="B2" s="32" t="s">
        <v>45</v>
      </c>
      <c r="C2" s="32"/>
      <c r="D2" s="33" t="s">
        <v>44</v>
      </c>
      <c r="E2" s="41" t="s">
        <v>43</v>
      </c>
      <c r="F2" s="35" t="s">
        <v>4</v>
      </c>
      <c r="G2" s="37"/>
      <c r="H2" s="37"/>
      <c r="I2" s="36"/>
      <c r="J2" s="30" t="s">
        <v>0</v>
      </c>
    </row>
    <row r="3" spans="1:10">
      <c r="A3" s="31"/>
      <c r="B3" s="27" t="s">
        <v>42</v>
      </c>
      <c r="C3" s="27" t="s">
        <v>27</v>
      </c>
      <c r="D3" s="34"/>
      <c r="E3" s="42"/>
      <c r="F3" s="27" t="s">
        <v>41</v>
      </c>
      <c r="G3" s="27" t="s">
        <v>40</v>
      </c>
      <c r="H3" s="27" t="s">
        <v>39</v>
      </c>
      <c r="I3" s="27" t="s">
        <v>4</v>
      </c>
      <c r="J3" s="31"/>
    </row>
    <row r="4" spans="1:10">
      <c r="A4" s="27" t="s">
        <v>3</v>
      </c>
      <c r="B4" s="21">
        <v>3</v>
      </c>
      <c r="C4" s="21">
        <v>3</v>
      </c>
      <c r="D4" s="21">
        <v>0</v>
      </c>
      <c r="E4" s="21">
        <v>0</v>
      </c>
      <c r="F4" s="21">
        <v>0</v>
      </c>
      <c r="G4" s="21">
        <v>1</v>
      </c>
      <c r="H4" s="21">
        <v>0</v>
      </c>
      <c r="I4" s="21">
        <v>2</v>
      </c>
      <c r="J4" s="21">
        <f>SUM(B4:I4)</f>
        <v>9</v>
      </c>
    </row>
    <row r="5" spans="1:10">
      <c r="A5" s="27" t="s">
        <v>2</v>
      </c>
      <c r="B5" s="20">
        <f>B4/9</f>
        <v>0.33333333333333331</v>
      </c>
      <c r="C5" s="20">
        <f t="shared" ref="C5:I5" si="0">C4/9</f>
        <v>0.33333333333333331</v>
      </c>
      <c r="D5" s="20">
        <f t="shared" si="0"/>
        <v>0</v>
      </c>
      <c r="E5" s="20">
        <f t="shared" si="0"/>
        <v>0</v>
      </c>
      <c r="F5" s="20">
        <f t="shared" si="0"/>
        <v>0</v>
      </c>
      <c r="G5" s="20">
        <f t="shared" si="0"/>
        <v>0.1111111111111111</v>
      </c>
      <c r="H5" s="20">
        <f t="shared" si="0"/>
        <v>0</v>
      </c>
      <c r="I5" s="20">
        <f t="shared" si="0"/>
        <v>0.22222222222222221</v>
      </c>
      <c r="J5" s="20">
        <f>SUM(B5:I5)</f>
        <v>0.99999999999999989</v>
      </c>
    </row>
    <row r="6" spans="1:10">
      <c r="A6" s="27" t="s">
        <v>3</v>
      </c>
      <c r="B6" s="35">
        <f>SUM(B4:C4)</f>
        <v>6</v>
      </c>
      <c r="C6" s="36"/>
      <c r="D6" s="21">
        <f>D4</f>
        <v>0</v>
      </c>
      <c r="E6" s="21">
        <f>E4</f>
        <v>0</v>
      </c>
      <c r="F6" s="35">
        <f>SUM(F4:I4)</f>
        <v>3</v>
      </c>
      <c r="G6" s="37"/>
      <c r="H6" s="37"/>
      <c r="I6" s="36"/>
      <c r="J6" s="21">
        <f>SUM(B6:I6)</f>
        <v>9</v>
      </c>
    </row>
    <row r="7" spans="1:10">
      <c r="A7" s="27" t="s">
        <v>2</v>
      </c>
      <c r="B7" s="38">
        <f>B6/9</f>
        <v>0.66666666666666663</v>
      </c>
      <c r="C7" s="39"/>
      <c r="D7" s="20">
        <f>D5</f>
        <v>0</v>
      </c>
      <c r="E7" s="20">
        <f>E5</f>
        <v>0</v>
      </c>
      <c r="F7" s="38">
        <f>F6/9</f>
        <v>0.33333333333333331</v>
      </c>
      <c r="G7" s="40"/>
      <c r="H7" s="40"/>
      <c r="I7" s="39"/>
      <c r="J7" s="20">
        <f>SUM(B7:I7)</f>
        <v>1</v>
      </c>
    </row>
    <row r="8" spans="1:10">
      <c r="A8" s="19"/>
      <c r="B8" s="18"/>
      <c r="C8" s="17"/>
      <c r="D8" s="16"/>
      <c r="E8" s="16"/>
      <c r="F8" s="18"/>
      <c r="G8" s="17"/>
      <c r="H8" s="17"/>
      <c r="I8" s="17"/>
      <c r="J8" s="16"/>
    </row>
    <row r="9" spans="1:10">
      <c r="F9" s="1" t="s">
        <v>1</v>
      </c>
    </row>
    <row r="10" spans="1:10">
      <c r="A10" s="4" t="s">
        <v>47</v>
      </c>
    </row>
    <row r="11" spans="1:10">
      <c r="A11" s="15"/>
      <c r="B11" s="6" t="s">
        <v>37</v>
      </c>
      <c r="C11" s="27" t="s">
        <v>36</v>
      </c>
      <c r="D11" s="27" t="s">
        <v>35</v>
      </c>
      <c r="E11" s="27" t="s">
        <v>0</v>
      </c>
    </row>
    <row r="12" spans="1:10">
      <c r="A12" s="26" t="s">
        <v>3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26" t="s">
        <v>2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9"/>
      <c r="B14" s="8"/>
      <c r="C14" s="8"/>
      <c r="D14" s="8"/>
      <c r="E14" s="8"/>
      <c r="F14" s="8"/>
    </row>
    <row r="16" spans="1:10">
      <c r="A16" s="4" t="s">
        <v>48</v>
      </c>
    </row>
    <row r="17" spans="1:18">
      <c r="A17" s="26"/>
      <c r="B17" s="27" t="s">
        <v>34</v>
      </c>
      <c r="C17" s="27" t="s">
        <v>33</v>
      </c>
      <c r="D17" s="27" t="s">
        <v>32</v>
      </c>
      <c r="E17" s="27" t="s">
        <v>31</v>
      </c>
      <c r="F17" s="27" t="s">
        <v>30</v>
      </c>
      <c r="G17" s="27" t="s">
        <v>29</v>
      </c>
      <c r="H17" s="27" t="s">
        <v>4</v>
      </c>
      <c r="I17" s="27" t="s">
        <v>0</v>
      </c>
    </row>
    <row r="18" spans="1:18">
      <c r="A18" s="28" t="s">
        <v>28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2</v>
      </c>
      <c r="I18" s="12">
        <f>SUM(B18:H18)</f>
        <v>3</v>
      </c>
    </row>
    <row r="19" spans="1:18">
      <c r="A19" s="29"/>
      <c r="B19" s="11">
        <f>B18/3</f>
        <v>0</v>
      </c>
      <c r="C19" s="11">
        <f t="shared" ref="C19:H19" si="1">C18/3</f>
        <v>0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0.33333333333333331</v>
      </c>
      <c r="H19" s="11">
        <f t="shared" si="1"/>
        <v>0.66666666666666663</v>
      </c>
      <c r="I19" s="11">
        <f>SUM(B19:H19)</f>
        <v>1</v>
      </c>
    </row>
    <row r="20" spans="1:18">
      <c r="A20" s="28" t="s">
        <v>27</v>
      </c>
      <c r="B20" s="12">
        <v>1</v>
      </c>
      <c r="C20" s="12">
        <v>0</v>
      </c>
      <c r="D20" s="12">
        <v>0</v>
      </c>
      <c r="E20" s="12">
        <v>0</v>
      </c>
      <c r="F20" s="12">
        <v>0</v>
      </c>
      <c r="G20" s="12">
        <v>2</v>
      </c>
      <c r="H20" s="12">
        <v>0</v>
      </c>
      <c r="I20" s="12">
        <f>SUM(B20:H20)</f>
        <v>3</v>
      </c>
    </row>
    <row r="21" spans="1:18">
      <c r="A21" s="29"/>
      <c r="B21" s="11">
        <f>B20/3</f>
        <v>0.33333333333333331</v>
      </c>
      <c r="C21" s="11">
        <f t="shared" ref="C21:H21" si="2">C20/3</f>
        <v>0</v>
      </c>
      <c r="D21" s="11">
        <f t="shared" si="2"/>
        <v>0</v>
      </c>
      <c r="E21" s="11">
        <f t="shared" si="2"/>
        <v>0</v>
      </c>
      <c r="F21" s="11">
        <f t="shared" si="2"/>
        <v>0</v>
      </c>
      <c r="G21" s="11">
        <f t="shared" si="2"/>
        <v>0.66666666666666663</v>
      </c>
      <c r="H21" s="11">
        <f t="shared" si="2"/>
        <v>0</v>
      </c>
      <c r="I21" s="11">
        <f>SUM(B21:H21)</f>
        <v>1</v>
      </c>
    </row>
    <row r="22" spans="1:18">
      <c r="A22" s="28" t="s">
        <v>0</v>
      </c>
      <c r="B22" s="12">
        <f t="shared" ref="B22:I22" si="3">SUM(B18+B20)</f>
        <v>1</v>
      </c>
      <c r="C22" s="12">
        <f t="shared" si="3"/>
        <v>0</v>
      </c>
      <c r="D22" s="12">
        <f t="shared" si="3"/>
        <v>0</v>
      </c>
      <c r="E22" s="12">
        <f t="shared" si="3"/>
        <v>0</v>
      </c>
      <c r="F22" s="12">
        <f t="shared" si="3"/>
        <v>0</v>
      </c>
      <c r="G22" s="12">
        <f t="shared" si="3"/>
        <v>3</v>
      </c>
      <c r="H22" s="12">
        <f t="shared" si="3"/>
        <v>2</v>
      </c>
      <c r="I22" s="12">
        <f t="shared" si="3"/>
        <v>6</v>
      </c>
    </row>
    <row r="23" spans="1:18">
      <c r="A23" s="29"/>
      <c r="B23" s="11">
        <f>B22/6</f>
        <v>0.16666666666666666</v>
      </c>
      <c r="C23" s="11">
        <f t="shared" ref="C23:H23" si="4">C22/6</f>
        <v>0</v>
      </c>
      <c r="D23" s="11">
        <f t="shared" si="4"/>
        <v>0</v>
      </c>
      <c r="E23" s="11">
        <f t="shared" si="4"/>
        <v>0</v>
      </c>
      <c r="F23" s="11">
        <f t="shared" si="4"/>
        <v>0</v>
      </c>
      <c r="G23" s="11">
        <f t="shared" si="4"/>
        <v>0.5</v>
      </c>
      <c r="H23" s="11">
        <f t="shared" si="4"/>
        <v>0.33333333333333331</v>
      </c>
      <c r="I23" s="11">
        <f>SUM(B23:H23)</f>
        <v>1</v>
      </c>
    </row>
    <row r="24" spans="1:18">
      <c r="A24" s="9"/>
      <c r="B24" s="14"/>
      <c r="C24" s="14"/>
      <c r="D24" s="14"/>
      <c r="E24" s="14"/>
      <c r="F24" s="14"/>
      <c r="G24" s="14"/>
      <c r="H24" s="14"/>
      <c r="I24" s="14"/>
    </row>
    <row r="26" spans="1:18">
      <c r="A26" s="4" t="s">
        <v>49</v>
      </c>
    </row>
    <row r="27" spans="1:18" ht="55.2">
      <c r="A27" s="3"/>
      <c r="B27" s="13" t="s">
        <v>26</v>
      </c>
      <c r="C27" s="13" t="s">
        <v>25</v>
      </c>
      <c r="D27" s="13" t="s">
        <v>24</v>
      </c>
      <c r="E27" s="13" t="s">
        <v>23</v>
      </c>
      <c r="F27" s="13" t="s">
        <v>22</v>
      </c>
      <c r="G27" s="13" t="s">
        <v>21</v>
      </c>
      <c r="H27" s="13" t="s">
        <v>20</v>
      </c>
      <c r="I27" s="13" t="s">
        <v>19</v>
      </c>
      <c r="J27" s="13" t="s">
        <v>18</v>
      </c>
      <c r="K27" s="13" t="s">
        <v>17</v>
      </c>
      <c r="L27" s="13" t="s">
        <v>16</v>
      </c>
      <c r="M27" s="13" t="s">
        <v>15</v>
      </c>
      <c r="N27" s="13" t="s">
        <v>14</v>
      </c>
      <c r="O27" s="13" t="s">
        <v>13</v>
      </c>
      <c r="P27" s="13" t="s">
        <v>12</v>
      </c>
      <c r="Q27" s="13" t="s">
        <v>11</v>
      </c>
      <c r="R27" s="13" t="s">
        <v>0</v>
      </c>
    </row>
    <row r="28" spans="1:18">
      <c r="A28" s="26" t="s">
        <v>3</v>
      </c>
      <c r="B28" s="3">
        <v>0</v>
      </c>
      <c r="C28" s="3">
        <v>1</v>
      </c>
      <c r="D28" s="3">
        <v>0</v>
      </c>
      <c r="E28" s="3">
        <v>1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0</v>
      </c>
      <c r="L28" s="3">
        <v>1</v>
      </c>
      <c r="M28" s="3">
        <v>0</v>
      </c>
      <c r="N28" s="3">
        <v>1</v>
      </c>
      <c r="O28" s="3">
        <v>0</v>
      </c>
      <c r="P28" s="3">
        <v>0</v>
      </c>
      <c r="Q28" s="3">
        <v>0</v>
      </c>
      <c r="R28" s="3">
        <f>SUM(B28:Q28)</f>
        <v>6</v>
      </c>
    </row>
    <row r="29" spans="1:18">
      <c r="A29" s="26" t="s">
        <v>2</v>
      </c>
      <c r="B29" s="2">
        <f>B28/6</f>
        <v>0</v>
      </c>
      <c r="C29" s="2">
        <f t="shared" ref="C29:Q29" si="5">C28/6</f>
        <v>0.16666666666666666</v>
      </c>
      <c r="D29" s="2">
        <f t="shared" si="5"/>
        <v>0</v>
      </c>
      <c r="E29" s="2">
        <f t="shared" si="5"/>
        <v>0.16666666666666666</v>
      </c>
      <c r="F29" s="2">
        <f t="shared" si="5"/>
        <v>0</v>
      </c>
      <c r="G29" s="2">
        <f t="shared" si="5"/>
        <v>0</v>
      </c>
      <c r="H29" s="2">
        <f t="shared" si="5"/>
        <v>0.33333333333333331</v>
      </c>
      <c r="I29" s="2">
        <f t="shared" si="5"/>
        <v>0</v>
      </c>
      <c r="J29" s="2">
        <f t="shared" si="5"/>
        <v>0</v>
      </c>
      <c r="K29" s="2">
        <f t="shared" si="5"/>
        <v>0</v>
      </c>
      <c r="L29" s="2">
        <f t="shared" si="5"/>
        <v>0.16666666666666666</v>
      </c>
      <c r="M29" s="2">
        <f t="shared" si="5"/>
        <v>0</v>
      </c>
      <c r="N29" s="2">
        <f t="shared" si="5"/>
        <v>0.16666666666666666</v>
      </c>
      <c r="O29" s="2">
        <f t="shared" si="5"/>
        <v>0</v>
      </c>
      <c r="P29" s="2">
        <f t="shared" si="5"/>
        <v>0</v>
      </c>
      <c r="Q29" s="2">
        <f t="shared" si="5"/>
        <v>0</v>
      </c>
      <c r="R29" s="2">
        <f>SUM(B29:Q29)</f>
        <v>0.99999999999999989</v>
      </c>
    </row>
    <row r="30" spans="1:18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18">
      <c r="A32" s="4" t="s">
        <v>50</v>
      </c>
    </row>
    <row r="33" spans="1:7">
      <c r="A33" s="3"/>
      <c r="B33" s="27" t="s">
        <v>9</v>
      </c>
      <c r="C33" s="27" t="s">
        <v>8</v>
      </c>
      <c r="D33" s="27" t="s">
        <v>5</v>
      </c>
      <c r="E33" s="27" t="s">
        <v>7</v>
      </c>
      <c r="F33" s="27" t="s">
        <v>6</v>
      </c>
      <c r="G33" s="27" t="s">
        <v>0</v>
      </c>
    </row>
    <row r="34" spans="1:7">
      <c r="A34" s="26" t="s">
        <v>3</v>
      </c>
      <c r="B34" s="3">
        <v>1</v>
      </c>
      <c r="C34" s="3">
        <v>3</v>
      </c>
      <c r="D34" s="3">
        <v>2</v>
      </c>
      <c r="E34" s="3">
        <v>0</v>
      </c>
      <c r="F34" s="3">
        <v>0</v>
      </c>
      <c r="G34" s="3">
        <f>SUM(B34:F34)</f>
        <v>6</v>
      </c>
    </row>
    <row r="35" spans="1:7">
      <c r="A35" s="26" t="s">
        <v>2</v>
      </c>
      <c r="B35" s="2">
        <f>B34/6</f>
        <v>0.16666666666666666</v>
      </c>
      <c r="C35" s="2">
        <f t="shared" ref="C35:F35" si="6">C34/6</f>
        <v>0.5</v>
      </c>
      <c r="D35" s="2">
        <f t="shared" si="6"/>
        <v>0.33333333333333331</v>
      </c>
      <c r="E35" s="2">
        <f t="shared" si="6"/>
        <v>0</v>
      </c>
      <c r="F35" s="2">
        <f t="shared" si="6"/>
        <v>0</v>
      </c>
      <c r="G35" s="2">
        <f>SUM(B35:F35)</f>
        <v>1</v>
      </c>
    </row>
    <row r="36" spans="1:7">
      <c r="A36" s="9"/>
      <c r="B36" s="8"/>
      <c r="C36" s="8"/>
      <c r="D36" s="8"/>
      <c r="E36" s="8"/>
      <c r="F36" s="8"/>
      <c r="G36" s="8"/>
    </row>
  </sheetData>
  <mergeCells count="13">
    <mergeCell ref="E2:E3"/>
    <mergeCell ref="F2:I2"/>
    <mergeCell ref="J2:J3"/>
    <mergeCell ref="A18:A19"/>
    <mergeCell ref="A20:A21"/>
    <mergeCell ref="A2:A3"/>
    <mergeCell ref="B2:C2"/>
    <mergeCell ref="D2:D3"/>
    <mergeCell ref="B6:C6"/>
    <mergeCell ref="F6:I6"/>
    <mergeCell ref="B7:C7"/>
    <mergeCell ref="F7:I7"/>
    <mergeCell ref="A22:A2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6640625" style="1" customWidth="1"/>
    <col min="2" max="2" width="10.77734375" style="1" customWidth="1"/>
    <col min="3" max="16384" width="9" style="1"/>
  </cols>
  <sheetData>
    <row r="1" spans="1:10">
      <c r="A1" s="4" t="s">
        <v>46</v>
      </c>
      <c r="B1" s="23"/>
      <c r="C1" s="23"/>
    </row>
    <row r="2" spans="1:10">
      <c r="A2" s="30"/>
      <c r="B2" s="32" t="s">
        <v>45</v>
      </c>
      <c r="C2" s="32"/>
      <c r="D2" s="33" t="s">
        <v>44</v>
      </c>
      <c r="E2" s="41" t="s">
        <v>43</v>
      </c>
      <c r="F2" s="35" t="s">
        <v>4</v>
      </c>
      <c r="G2" s="37"/>
      <c r="H2" s="37"/>
      <c r="I2" s="36"/>
      <c r="J2" s="30" t="s">
        <v>0</v>
      </c>
    </row>
    <row r="3" spans="1:10">
      <c r="A3" s="31"/>
      <c r="B3" s="27" t="s">
        <v>42</v>
      </c>
      <c r="C3" s="27" t="s">
        <v>27</v>
      </c>
      <c r="D3" s="34"/>
      <c r="E3" s="42"/>
      <c r="F3" s="27" t="s">
        <v>41</v>
      </c>
      <c r="G3" s="27" t="s">
        <v>40</v>
      </c>
      <c r="H3" s="27" t="s">
        <v>39</v>
      </c>
      <c r="I3" s="27" t="s">
        <v>4</v>
      </c>
      <c r="J3" s="31"/>
    </row>
    <row r="4" spans="1:10">
      <c r="A4" s="27" t="s">
        <v>3</v>
      </c>
      <c r="B4" s="21">
        <v>45</v>
      </c>
      <c r="C4" s="21">
        <v>7</v>
      </c>
      <c r="D4" s="21">
        <v>0</v>
      </c>
      <c r="E4" s="21">
        <v>1</v>
      </c>
      <c r="F4" s="21">
        <v>0</v>
      </c>
      <c r="G4" s="21">
        <v>3</v>
      </c>
      <c r="H4" s="21">
        <v>1</v>
      </c>
      <c r="I4" s="21">
        <v>0</v>
      </c>
      <c r="J4" s="21">
        <f>SUM(B4:I4)</f>
        <v>57</v>
      </c>
    </row>
    <row r="5" spans="1:10">
      <c r="A5" s="27" t="s">
        <v>2</v>
      </c>
      <c r="B5" s="20">
        <f>B4/57</f>
        <v>0.78947368421052633</v>
      </c>
      <c r="C5" s="20">
        <f t="shared" ref="C5:I5" si="0">C4/57</f>
        <v>0.12280701754385964</v>
      </c>
      <c r="D5" s="20">
        <f t="shared" si="0"/>
        <v>0</v>
      </c>
      <c r="E5" s="20">
        <f t="shared" si="0"/>
        <v>1.7543859649122806E-2</v>
      </c>
      <c r="F5" s="20">
        <f t="shared" si="0"/>
        <v>0</v>
      </c>
      <c r="G5" s="20">
        <f t="shared" si="0"/>
        <v>5.2631578947368418E-2</v>
      </c>
      <c r="H5" s="20">
        <f t="shared" si="0"/>
        <v>1.7543859649122806E-2</v>
      </c>
      <c r="I5" s="20">
        <f t="shared" si="0"/>
        <v>0</v>
      </c>
      <c r="J5" s="20">
        <f>SUM(B5:I5)</f>
        <v>1</v>
      </c>
    </row>
    <row r="6" spans="1:10">
      <c r="A6" s="27" t="s">
        <v>3</v>
      </c>
      <c r="B6" s="35">
        <f>SUM(B4:C4)</f>
        <v>52</v>
      </c>
      <c r="C6" s="36"/>
      <c r="D6" s="21">
        <f>D4</f>
        <v>0</v>
      </c>
      <c r="E6" s="21">
        <f>E4</f>
        <v>1</v>
      </c>
      <c r="F6" s="35">
        <f>SUM(F4:I4)</f>
        <v>4</v>
      </c>
      <c r="G6" s="37"/>
      <c r="H6" s="37"/>
      <c r="I6" s="36"/>
      <c r="J6" s="21">
        <f>SUM(B6:I6)</f>
        <v>57</v>
      </c>
    </row>
    <row r="7" spans="1:10">
      <c r="A7" s="27" t="s">
        <v>2</v>
      </c>
      <c r="B7" s="38">
        <f>B6/57</f>
        <v>0.91228070175438591</v>
      </c>
      <c r="C7" s="39"/>
      <c r="D7" s="20">
        <f>D5</f>
        <v>0</v>
      </c>
      <c r="E7" s="20">
        <f>E5</f>
        <v>1.7543859649122806E-2</v>
      </c>
      <c r="F7" s="38">
        <f>F6/57</f>
        <v>7.0175438596491224E-2</v>
      </c>
      <c r="G7" s="40"/>
      <c r="H7" s="40"/>
      <c r="I7" s="39"/>
      <c r="J7" s="20">
        <f>SUM(B7:I7)</f>
        <v>1</v>
      </c>
    </row>
    <row r="8" spans="1:10">
      <c r="A8" s="19"/>
      <c r="B8" s="18"/>
      <c r="C8" s="17"/>
      <c r="D8" s="16"/>
      <c r="E8" s="16"/>
      <c r="F8" s="18"/>
      <c r="G8" s="17"/>
      <c r="H8" s="17"/>
      <c r="I8" s="17"/>
      <c r="J8" s="16"/>
    </row>
    <row r="9" spans="1:10">
      <c r="F9" s="1" t="s">
        <v>1</v>
      </c>
    </row>
    <row r="10" spans="1:10">
      <c r="A10" s="4" t="s">
        <v>47</v>
      </c>
    </row>
    <row r="11" spans="1:10">
      <c r="A11" s="15"/>
      <c r="B11" s="6" t="s">
        <v>37</v>
      </c>
      <c r="C11" s="27" t="s">
        <v>36</v>
      </c>
      <c r="D11" s="27" t="s">
        <v>35</v>
      </c>
      <c r="E11" s="27" t="s">
        <v>0</v>
      </c>
    </row>
    <row r="12" spans="1:10">
      <c r="A12" s="26" t="s">
        <v>3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26" t="s">
        <v>2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9"/>
      <c r="B14" s="8"/>
      <c r="C14" s="8"/>
      <c r="D14" s="8"/>
      <c r="E14" s="8"/>
      <c r="F14" s="8"/>
    </row>
    <row r="16" spans="1:10">
      <c r="A16" s="4" t="s">
        <v>48</v>
      </c>
    </row>
    <row r="17" spans="1:18">
      <c r="A17" s="26"/>
      <c r="B17" s="27" t="s">
        <v>34</v>
      </c>
      <c r="C17" s="27" t="s">
        <v>33</v>
      </c>
      <c r="D17" s="27" t="s">
        <v>32</v>
      </c>
      <c r="E17" s="27" t="s">
        <v>31</v>
      </c>
      <c r="F17" s="27" t="s">
        <v>30</v>
      </c>
      <c r="G17" s="27" t="s">
        <v>29</v>
      </c>
      <c r="H17" s="27" t="s">
        <v>4</v>
      </c>
      <c r="I17" s="27" t="s">
        <v>0</v>
      </c>
    </row>
    <row r="18" spans="1:18">
      <c r="A18" s="28" t="s">
        <v>28</v>
      </c>
      <c r="B18" s="12">
        <v>43</v>
      </c>
      <c r="C18" s="12">
        <v>1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f>SUM(B18:H18)</f>
        <v>45</v>
      </c>
    </row>
    <row r="19" spans="1:18">
      <c r="A19" s="29"/>
      <c r="B19" s="11">
        <f>B18/45</f>
        <v>0.9555555555555556</v>
      </c>
      <c r="C19" s="11">
        <f t="shared" ref="C19:H19" si="1">C18/45</f>
        <v>2.2222222222222223E-2</v>
      </c>
      <c r="D19" s="11">
        <f t="shared" si="1"/>
        <v>0</v>
      </c>
      <c r="E19" s="11">
        <f t="shared" si="1"/>
        <v>0</v>
      </c>
      <c r="F19" s="11">
        <f t="shared" si="1"/>
        <v>2.2222222222222223E-2</v>
      </c>
      <c r="G19" s="11">
        <f t="shared" si="1"/>
        <v>0</v>
      </c>
      <c r="H19" s="11">
        <f t="shared" si="1"/>
        <v>0</v>
      </c>
      <c r="I19" s="11">
        <f>SUM(B19:H19)</f>
        <v>1</v>
      </c>
    </row>
    <row r="20" spans="1:18">
      <c r="A20" s="28" t="s">
        <v>27</v>
      </c>
      <c r="B20" s="12">
        <v>5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1</v>
      </c>
      <c r="I20" s="12">
        <f>SUM(B20:H20)</f>
        <v>7</v>
      </c>
    </row>
    <row r="21" spans="1:18">
      <c r="A21" s="29"/>
      <c r="B21" s="11">
        <f>B20/7</f>
        <v>0.7142857142857143</v>
      </c>
      <c r="C21" s="11">
        <f t="shared" ref="C21:H21" si="2">C20/7</f>
        <v>0</v>
      </c>
      <c r="D21" s="11">
        <f t="shared" si="2"/>
        <v>0</v>
      </c>
      <c r="E21" s="11">
        <f t="shared" si="2"/>
        <v>0</v>
      </c>
      <c r="F21" s="11">
        <f t="shared" si="2"/>
        <v>0</v>
      </c>
      <c r="G21" s="11">
        <f t="shared" si="2"/>
        <v>0.14285714285714285</v>
      </c>
      <c r="H21" s="11">
        <f t="shared" si="2"/>
        <v>0.14285714285714285</v>
      </c>
      <c r="I21" s="11">
        <f>SUM(B21:H21)</f>
        <v>1</v>
      </c>
    </row>
    <row r="22" spans="1:18">
      <c r="A22" s="28" t="s">
        <v>0</v>
      </c>
      <c r="B22" s="12">
        <f t="shared" ref="B22:I22" si="3">SUM(B18+B20)</f>
        <v>48</v>
      </c>
      <c r="C22" s="12">
        <f t="shared" si="3"/>
        <v>1</v>
      </c>
      <c r="D22" s="12">
        <f t="shared" si="3"/>
        <v>0</v>
      </c>
      <c r="E22" s="12">
        <f t="shared" si="3"/>
        <v>0</v>
      </c>
      <c r="F22" s="12">
        <f t="shared" si="3"/>
        <v>1</v>
      </c>
      <c r="G22" s="12">
        <f t="shared" si="3"/>
        <v>1</v>
      </c>
      <c r="H22" s="12">
        <f t="shared" si="3"/>
        <v>1</v>
      </c>
      <c r="I22" s="12">
        <f t="shared" si="3"/>
        <v>52</v>
      </c>
    </row>
    <row r="23" spans="1:18">
      <c r="A23" s="29"/>
      <c r="B23" s="11">
        <f>B22/52</f>
        <v>0.92307692307692313</v>
      </c>
      <c r="C23" s="11">
        <f t="shared" ref="C23:H23" si="4">C22/52</f>
        <v>1.9230769230769232E-2</v>
      </c>
      <c r="D23" s="11">
        <f t="shared" si="4"/>
        <v>0</v>
      </c>
      <c r="E23" s="11">
        <f t="shared" si="4"/>
        <v>0</v>
      </c>
      <c r="F23" s="11">
        <f t="shared" si="4"/>
        <v>1.9230769230769232E-2</v>
      </c>
      <c r="G23" s="11">
        <f t="shared" si="4"/>
        <v>1.9230769230769232E-2</v>
      </c>
      <c r="H23" s="11">
        <f t="shared" si="4"/>
        <v>1.9230769230769232E-2</v>
      </c>
      <c r="I23" s="11">
        <f>SUM(B23:H23)</f>
        <v>1.0000000000000002</v>
      </c>
    </row>
    <row r="24" spans="1:18">
      <c r="A24" s="9"/>
      <c r="B24" s="14"/>
      <c r="C24" s="14"/>
      <c r="D24" s="14"/>
      <c r="E24" s="14"/>
      <c r="F24" s="14"/>
      <c r="G24" s="14"/>
      <c r="H24" s="14"/>
      <c r="I24" s="14"/>
    </row>
    <row r="26" spans="1:18">
      <c r="A26" s="4" t="s">
        <v>49</v>
      </c>
    </row>
    <row r="27" spans="1:18" ht="55.2">
      <c r="A27" s="3"/>
      <c r="B27" s="13" t="s">
        <v>26</v>
      </c>
      <c r="C27" s="13" t="s">
        <v>25</v>
      </c>
      <c r="D27" s="13" t="s">
        <v>24</v>
      </c>
      <c r="E27" s="13" t="s">
        <v>23</v>
      </c>
      <c r="F27" s="13" t="s">
        <v>22</v>
      </c>
      <c r="G27" s="13" t="s">
        <v>21</v>
      </c>
      <c r="H27" s="13" t="s">
        <v>20</v>
      </c>
      <c r="I27" s="13" t="s">
        <v>19</v>
      </c>
      <c r="J27" s="13" t="s">
        <v>18</v>
      </c>
      <c r="K27" s="13" t="s">
        <v>17</v>
      </c>
      <c r="L27" s="13" t="s">
        <v>16</v>
      </c>
      <c r="M27" s="13" t="s">
        <v>15</v>
      </c>
      <c r="N27" s="13" t="s">
        <v>14</v>
      </c>
      <c r="O27" s="13" t="s">
        <v>13</v>
      </c>
      <c r="P27" s="13" t="s">
        <v>12</v>
      </c>
      <c r="Q27" s="13" t="s">
        <v>11</v>
      </c>
      <c r="R27" s="13" t="s">
        <v>0</v>
      </c>
    </row>
    <row r="28" spans="1:18">
      <c r="A28" s="26" t="s">
        <v>3</v>
      </c>
      <c r="B28" s="3">
        <v>0</v>
      </c>
      <c r="C28" s="3">
        <v>0</v>
      </c>
      <c r="D28" s="3">
        <v>0</v>
      </c>
      <c r="E28" s="3">
        <v>1</v>
      </c>
      <c r="F28" s="3">
        <v>1</v>
      </c>
      <c r="G28" s="3">
        <v>1</v>
      </c>
      <c r="H28" s="3">
        <v>33</v>
      </c>
      <c r="I28" s="3">
        <v>11</v>
      </c>
      <c r="J28" s="3">
        <v>1</v>
      </c>
      <c r="K28" s="3">
        <v>1</v>
      </c>
      <c r="L28" s="3">
        <v>1</v>
      </c>
      <c r="M28" s="3">
        <v>1</v>
      </c>
      <c r="N28" s="3">
        <v>0</v>
      </c>
      <c r="O28" s="3">
        <v>0</v>
      </c>
      <c r="P28" s="3">
        <v>1</v>
      </c>
      <c r="Q28" s="3">
        <v>0</v>
      </c>
      <c r="R28" s="3">
        <f>SUM(B28:Q28)</f>
        <v>52</v>
      </c>
    </row>
    <row r="29" spans="1:18">
      <c r="A29" s="26" t="s">
        <v>2</v>
      </c>
      <c r="B29" s="2">
        <f>B28/52</f>
        <v>0</v>
      </c>
      <c r="C29" s="2">
        <f t="shared" ref="C29:Q29" si="5">C28/52</f>
        <v>0</v>
      </c>
      <c r="D29" s="2">
        <f t="shared" si="5"/>
        <v>0</v>
      </c>
      <c r="E29" s="2">
        <f t="shared" si="5"/>
        <v>1.9230769230769232E-2</v>
      </c>
      <c r="F29" s="2">
        <f t="shared" si="5"/>
        <v>1.9230769230769232E-2</v>
      </c>
      <c r="G29" s="2">
        <f t="shared" si="5"/>
        <v>1.9230769230769232E-2</v>
      </c>
      <c r="H29" s="2">
        <f t="shared" si="5"/>
        <v>0.63461538461538458</v>
      </c>
      <c r="I29" s="2">
        <f t="shared" si="5"/>
        <v>0.21153846153846154</v>
      </c>
      <c r="J29" s="2">
        <f t="shared" si="5"/>
        <v>1.9230769230769232E-2</v>
      </c>
      <c r="K29" s="2">
        <f t="shared" si="5"/>
        <v>1.9230769230769232E-2</v>
      </c>
      <c r="L29" s="2">
        <f t="shared" si="5"/>
        <v>1.9230769230769232E-2</v>
      </c>
      <c r="M29" s="2">
        <f t="shared" si="5"/>
        <v>1.9230769230769232E-2</v>
      </c>
      <c r="N29" s="2">
        <f t="shared" si="5"/>
        <v>0</v>
      </c>
      <c r="O29" s="2">
        <f t="shared" si="5"/>
        <v>0</v>
      </c>
      <c r="P29" s="2">
        <f t="shared" si="5"/>
        <v>1.9230769230769232E-2</v>
      </c>
      <c r="Q29" s="2">
        <f t="shared" si="5"/>
        <v>0</v>
      </c>
      <c r="R29" s="2">
        <f>SUM(B29:Q29)</f>
        <v>1.0000000000000002</v>
      </c>
    </row>
    <row r="30" spans="1:18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18">
      <c r="A32" s="4" t="s">
        <v>50</v>
      </c>
    </row>
    <row r="33" spans="1:7">
      <c r="A33" s="3"/>
      <c r="B33" s="27" t="s">
        <v>9</v>
      </c>
      <c r="C33" s="27" t="s">
        <v>8</v>
      </c>
      <c r="D33" s="27" t="s">
        <v>5</v>
      </c>
      <c r="E33" s="27" t="s">
        <v>7</v>
      </c>
      <c r="F33" s="27" t="s">
        <v>6</v>
      </c>
      <c r="G33" s="27" t="s">
        <v>0</v>
      </c>
    </row>
    <row r="34" spans="1:7">
      <c r="A34" s="26" t="s">
        <v>3</v>
      </c>
      <c r="B34" s="3">
        <v>5</v>
      </c>
      <c r="C34" s="3">
        <v>20</v>
      </c>
      <c r="D34" s="3">
        <v>26</v>
      </c>
      <c r="E34" s="3">
        <v>0</v>
      </c>
      <c r="F34" s="3">
        <v>1</v>
      </c>
      <c r="G34" s="3">
        <f>SUM(B34:F34)</f>
        <v>52</v>
      </c>
    </row>
    <row r="35" spans="1:7">
      <c r="A35" s="26" t="s">
        <v>2</v>
      </c>
      <c r="B35" s="2">
        <f>B34/52</f>
        <v>9.6153846153846159E-2</v>
      </c>
      <c r="C35" s="2">
        <f t="shared" ref="C35:F35" si="6">C34/52</f>
        <v>0.38461538461538464</v>
      </c>
      <c r="D35" s="2">
        <f t="shared" si="6"/>
        <v>0.5</v>
      </c>
      <c r="E35" s="2">
        <f t="shared" si="6"/>
        <v>0</v>
      </c>
      <c r="F35" s="2">
        <f t="shared" si="6"/>
        <v>1.9230769230769232E-2</v>
      </c>
      <c r="G35" s="2">
        <f>SUM(B35:F35)</f>
        <v>1</v>
      </c>
    </row>
    <row r="36" spans="1:7">
      <c r="A36" s="9"/>
      <c r="B36" s="8"/>
      <c r="C36" s="8"/>
      <c r="D36" s="8"/>
      <c r="E36" s="8"/>
      <c r="F36" s="8"/>
      <c r="G36" s="8"/>
    </row>
  </sheetData>
  <mergeCells count="13">
    <mergeCell ref="E2:E3"/>
    <mergeCell ref="F2:I2"/>
    <mergeCell ref="J2:J3"/>
    <mergeCell ref="A18:A19"/>
    <mergeCell ref="A20:A21"/>
    <mergeCell ref="A2:A3"/>
    <mergeCell ref="B2:C2"/>
    <mergeCell ref="D2:D3"/>
    <mergeCell ref="B6:C6"/>
    <mergeCell ref="F6:I6"/>
    <mergeCell ref="B7:C7"/>
    <mergeCell ref="F7:I7"/>
    <mergeCell ref="A22:A2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6640625" style="1" customWidth="1"/>
    <col min="2" max="2" width="10.77734375" style="1" customWidth="1"/>
    <col min="3" max="16384" width="9" style="1"/>
  </cols>
  <sheetData>
    <row r="1" spans="1:10">
      <c r="A1" s="4" t="s">
        <v>46</v>
      </c>
      <c r="B1" s="23"/>
      <c r="C1" s="23"/>
    </row>
    <row r="2" spans="1:10">
      <c r="A2" s="30"/>
      <c r="B2" s="32" t="s">
        <v>45</v>
      </c>
      <c r="C2" s="32"/>
      <c r="D2" s="33" t="s">
        <v>44</v>
      </c>
      <c r="E2" s="41" t="s">
        <v>43</v>
      </c>
      <c r="F2" s="35" t="s">
        <v>4</v>
      </c>
      <c r="G2" s="37"/>
      <c r="H2" s="37"/>
      <c r="I2" s="36"/>
      <c r="J2" s="30" t="s">
        <v>0</v>
      </c>
    </row>
    <row r="3" spans="1:10">
      <c r="A3" s="31"/>
      <c r="B3" s="22" t="s">
        <v>42</v>
      </c>
      <c r="C3" s="22" t="s">
        <v>27</v>
      </c>
      <c r="D3" s="34"/>
      <c r="E3" s="42"/>
      <c r="F3" s="22" t="s">
        <v>41</v>
      </c>
      <c r="G3" s="22" t="s">
        <v>40</v>
      </c>
      <c r="H3" s="22" t="s">
        <v>39</v>
      </c>
      <c r="I3" s="22" t="s">
        <v>4</v>
      </c>
      <c r="J3" s="31"/>
    </row>
    <row r="4" spans="1:10">
      <c r="A4" s="22" t="s">
        <v>3</v>
      </c>
      <c r="B4" s="21">
        <v>50</v>
      </c>
      <c r="C4" s="21">
        <v>0</v>
      </c>
      <c r="D4" s="21">
        <v>1</v>
      </c>
      <c r="E4" s="21">
        <v>3</v>
      </c>
      <c r="F4" s="21">
        <v>0</v>
      </c>
      <c r="G4" s="21">
        <v>0</v>
      </c>
      <c r="H4" s="21">
        <v>0</v>
      </c>
      <c r="I4" s="21">
        <v>0</v>
      </c>
      <c r="J4" s="21">
        <f>SUM(B4:I4)</f>
        <v>54</v>
      </c>
    </row>
    <row r="5" spans="1:10">
      <c r="A5" s="22" t="s">
        <v>2</v>
      </c>
      <c r="B5" s="20">
        <f>B4/54</f>
        <v>0.92592592592592593</v>
      </c>
      <c r="C5" s="20">
        <f t="shared" ref="C5:I5" si="0">C4/54</f>
        <v>0</v>
      </c>
      <c r="D5" s="20">
        <f t="shared" si="0"/>
        <v>1.8518518518518517E-2</v>
      </c>
      <c r="E5" s="20">
        <f t="shared" si="0"/>
        <v>5.5555555555555552E-2</v>
      </c>
      <c r="F5" s="20">
        <f t="shared" si="0"/>
        <v>0</v>
      </c>
      <c r="G5" s="20">
        <f t="shared" si="0"/>
        <v>0</v>
      </c>
      <c r="H5" s="20">
        <f t="shared" si="0"/>
        <v>0</v>
      </c>
      <c r="I5" s="20">
        <f t="shared" si="0"/>
        <v>0</v>
      </c>
      <c r="J5" s="20">
        <f>SUM(B5:I5)</f>
        <v>1</v>
      </c>
    </row>
    <row r="6" spans="1:10">
      <c r="A6" s="22" t="s">
        <v>3</v>
      </c>
      <c r="B6" s="35">
        <f>SUM(B4:C4)</f>
        <v>50</v>
      </c>
      <c r="C6" s="36"/>
      <c r="D6" s="21">
        <f>D4</f>
        <v>1</v>
      </c>
      <c r="E6" s="21">
        <f>E4</f>
        <v>3</v>
      </c>
      <c r="F6" s="35">
        <f>SUM(F4:I4)</f>
        <v>0</v>
      </c>
      <c r="G6" s="37"/>
      <c r="H6" s="37"/>
      <c r="I6" s="36"/>
      <c r="J6" s="21">
        <f>SUM(B6:I6)</f>
        <v>54</v>
      </c>
    </row>
    <row r="7" spans="1:10">
      <c r="A7" s="22" t="s">
        <v>2</v>
      </c>
      <c r="B7" s="38">
        <f>B6/54</f>
        <v>0.92592592592592593</v>
      </c>
      <c r="C7" s="39"/>
      <c r="D7" s="20">
        <f>D5</f>
        <v>1.8518518518518517E-2</v>
      </c>
      <c r="E7" s="20">
        <f>E5</f>
        <v>5.5555555555555552E-2</v>
      </c>
      <c r="F7" s="38">
        <f>F6/54</f>
        <v>0</v>
      </c>
      <c r="G7" s="40"/>
      <c r="H7" s="40"/>
      <c r="I7" s="39"/>
      <c r="J7" s="20">
        <f>SUM(B7:I7)</f>
        <v>1</v>
      </c>
    </row>
    <row r="8" spans="1:10">
      <c r="A8" s="19"/>
      <c r="B8" s="18"/>
      <c r="C8" s="17"/>
      <c r="D8" s="16"/>
      <c r="E8" s="16"/>
      <c r="F8" s="18"/>
      <c r="G8" s="17"/>
      <c r="H8" s="17"/>
      <c r="I8" s="17"/>
      <c r="J8" s="16"/>
    </row>
    <row r="9" spans="1:10">
      <c r="F9" s="1" t="s">
        <v>1</v>
      </c>
    </row>
    <row r="10" spans="1:10">
      <c r="A10" s="4" t="s">
        <v>47</v>
      </c>
    </row>
    <row r="11" spans="1:10">
      <c r="A11" s="15"/>
      <c r="B11" s="6" t="s">
        <v>37</v>
      </c>
      <c r="C11" s="22" t="s">
        <v>36</v>
      </c>
      <c r="D11" s="22" t="s">
        <v>35</v>
      </c>
      <c r="E11" s="22" t="s">
        <v>0</v>
      </c>
    </row>
    <row r="12" spans="1:10">
      <c r="A12" s="7" t="s">
        <v>3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7" t="s">
        <v>2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9"/>
      <c r="B14" s="8"/>
      <c r="C14" s="8"/>
      <c r="D14" s="8"/>
      <c r="E14" s="8"/>
      <c r="F14" s="8"/>
    </row>
    <row r="16" spans="1:10">
      <c r="A16" s="4" t="s">
        <v>48</v>
      </c>
    </row>
    <row r="17" spans="1:18">
      <c r="A17" s="7"/>
      <c r="B17" s="22" t="s">
        <v>34</v>
      </c>
      <c r="C17" s="22" t="s">
        <v>33</v>
      </c>
      <c r="D17" s="22" t="s">
        <v>32</v>
      </c>
      <c r="E17" s="22" t="s">
        <v>31</v>
      </c>
      <c r="F17" s="22" t="s">
        <v>30</v>
      </c>
      <c r="G17" s="22" t="s">
        <v>29</v>
      </c>
      <c r="H17" s="22" t="s">
        <v>4</v>
      </c>
      <c r="I17" s="22" t="s">
        <v>0</v>
      </c>
    </row>
    <row r="18" spans="1:18">
      <c r="A18" s="28" t="s">
        <v>28</v>
      </c>
      <c r="B18" s="12">
        <v>48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1</v>
      </c>
      <c r="I18" s="12">
        <f>SUM(B18:H18)</f>
        <v>50</v>
      </c>
    </row>
    <row r="19" spans="1:18">
      <c r="A19" s="29"/>
      <c r="B19" s="11">
        <f>B18/50</f>
        <v>0.96</v>
      </c>
      <c r="C19" s="11">
        <f t="shared" ref="C19:H19" si="1">C18/50</f>
        <v>0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0.02</v>
      </c>
      <c r="H19" s="11">
        <f t="shared" si="1"/>
        <v>0.02</v>
      </c>
      <c r="I19" s="11">
        <f>SUM(B19:H19)</f>
        <v>1</v>
      </c>
    </row>
    <row r="20" spans="1:18">
      <c r="A20" s="28" t="s">
        <v>27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f>SUM(B20:H20)</f>
        <v>0</v>
      </c>
    </row>
    <row r="21" spans="1:18">
      <c r="A21" s="29"/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f>SUM(B21:H21)</f>
        <v>0</v>
      </c>
    </row>
    <row r="22" spans="1:18">
      <c r="A22" s="28" t="s">
        <v>0</v>
      </c>
      <c r="B22" s="12">
        <f t="shared" ref="B22:I22" si="2">SUM(B18+B20)</f>
        <v>48</v>
      </c>
      <c r="C22" s="12">
        <f t="shared" si="2"/>
        <v>0</v>
      </c>
      <c r="D22" s="12">
        <f t="shared" si="2"/>
        <v>0</v>
      </c>
      <c r="E22" s="12">
        <f t="shared" si="2"/>
        <v>0</v>
      </c>
      <c r="F22" s="12">
        <f t="shared" si="2"/>
        <v>0</v>
      </c>
      <c r="G22" s="12">
        <f t="shared" si="2"/>
        <v>1</v>
      </c>
      <c r="H22" s="12">
        <f t="shared" si="2"/>
        <v>1</v>
      </c>
      <c r="I22" s="12">
        <f t="shared" si="2"/>
        <v>50</v>
      </c>
    </row>
    <row r="23" spans="1:18">
      <c r="A23" s="29"/>
      <c r="B23" s="11">
        <f>B22/50</f>
        <v>0.96</v>
      </c>
      <c r="C23" s="11">
        <f t="shared" ref="C23:H23" si="3">C22/50</f>
        <v>0</v>
      </c>
      <c r="D23" s="11">
        <f t="shared" si="3"/>
        <v>0</v>
      </c>
      <c r="E23" s="11">
        <f t="shared" si="3"/>
        <v>0</v>
      </c>
      <c r="F23" s="11">
        <f t="shared" si="3"/>
        <v>0</v>
      </c>
      <c r="G23" s="11">
        <f t="shared" si="3"/>
        <v>0.02</v>
      </c>
      <c r="H23" s="11">
        <f t="shared" si="3"/>
        <v>0.02</v>
      </c>
      <c r="I23" s="11">
        <f>SUM(B23:H23)</f>
        <v>1</v>
      </c>
    </row>
    <row r="24" spans="1:18">
      <c r="A24" s="9"/>
      <c r="B24" s="14"/>
      <c r="C24" s="14"/>
      <c r="D24" s="14"/>
      <c r="E24" s="14"/>
      <c r="F24" s="14"/>
      <c r="G24" s="14"/>
      <c r="H24" s="14"/>
      <c r="I24" s="14"/>
    </row>
    <row r="26" spans="1:18">
      <c r="A26" s="4" t="s">
        <v>49</v>
      </c>
    </row>
    <row r="27" spans="1:18" ht="55.2">
      <c r="A27" s="3"/>
      <c r="B27" s="13" t="s">
        <v>26</v>
      </c>
      <c r="C27" s="13" t="s">
        <v>25</v>
      </c>
      <c r="D27" s="13" t="s">
        <v>24</v>
      </c>
      <c r="E27" s="13" t="s">
        <v>23</v>
      </c>
      <c r="F27" s="13" t="s">
        <v>22</v>
      </c>
      <c r="G27" s="13" t="s">
        <v>21</v>
      </c>
      <c r="H27" s="13" t="s">
        <v>20</v>
      </c>
      <c r="I27" s="13" t="s">
        <v>19</v>
      </c>
      <c r="J27" s="13" t="s">
        <v>18</v>
      </c>
      <c r="K27" s="13" t="s">
        <v>17</v>
      </c>
      <c r="L27" s="13" t="s">
        <v>16</v>
      </c>
      <c r="M27" s="13" t="s">
        <v>15</v>
      </c>
      <c r="N27" s="13" t="s">
        <v>14</v>
      </c>
      <c r="O27" s="13" t="s">
        <v>13</v>
      </c>
      <c r="P27" s="13" t="s">
        <v>12</v>
      </c>
      <c r="Q27" s="13" t="s">
        <v>11</v>
      </c>
      <c r="R27" s="13" t="s">
        <v>0</v>
      </c>
    </row>
    <row r="28" spans="1:18">
      <c r="A28" s="7" t="s">
        <v>3</v>
      </c>
      <c r="B28" s="3">
        <v>29</v>
      </c>
      <c r="C28" s="3">
        <v>0</v>
      </c>
      <c r="D28" s="3">
        <v>1</v>
      </c>
      <c r="E28" s="3">
        <v>0</v>
      </c>
      <c r="F28" s="3">
        <v>0</v>
      </c>
      <c r="G28" s="3">
        <v>0</v>
      </c>
      <c r="H28" s="3">
        <v>11</v>
      </c>
      <c r="I28" s="3">
        <v>1</v>
      </c>
      <c r="J28" s="3">
        <v>0</v>
      </c>
      <c r="K28" s="3">
        <v>8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f>SUM(B28:Q28)</f>
        <v>50</v>
      </c>
    </row>
    <row r="29" spans="1:18">
      <c r="A29" s="7" t="s">
        <v>2</v>
      </c>
      <c r="B29" s="2">
        <f>B28/50</f>
        <v>0.57999999999999996</v>
      </c>
      <c r="C29" s="2">
        <f t="shared" ref="C29:Q29" si="4">C28/50</f>
        <v>0</v>
      </c>
      <c r="D29" s="2">
        <f t="shared" si="4"/>
        <v>0.02</v>
      </c>
      <c r="E29" s="2">
        <f t="shared" si="4"/>
        <v>0</v>
      </c>
      <c r="F29" s="2">
        <f t="shared" si="4"/>
        <v>0</v>
      </c>
      <c r="G29" s="2">
        <f t="shared" si="4"/>
        <v>0</v>
      </c>
      <c r="H29" s="2">
        <f t="shared" si="4"/>
        <v>0.22</v>
      </c>
      <c r="I29" s="2">
        <f t="shared" si="4"/>
        <v>0.02</v>
      </c>
      <c r="J29" s="2">
        <f t="shared" si="4"/>
        <v>0</v>
      </c>
      <c r="K29" s="2">
        <f t="shared" si="4"/>
        <v>0.16</v>
      </c>
      <c r="L29" s="2">
        <f t="shared" si="4"/>
        <v>0</v>
      </c>
      <c r="M29" s="2">
        <f t="shared" si="4"/>
        <v>0</v>
      </c>
      <c r="N29" s="2">
        <f t="shared" si="4"/>
        <v>0</v>
      </c>
      <c r="O29" s="2">
        <f t="shared" si="4"/>
        <v>0</v>
      </c>
      <c r="P29" s="2">
        <f t="shared" si="4"/>
        <v>0</v>
      </c>
      <c r="Q29" s="2">
        <f t="shared" si="4"/>
        <v>0</v>
      </c>
      <c r="R29" s="2">
        <f>SUM(B29:Q29)</f>
        <v>1</v>
      </c>
    </row>
    <row r="30" spans="1:18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18">
      <c r="A32" s="4" t="s">
        <v>50</v>
      </c>
    </row>
    <row r="33" spans="1:7">
      <c r="A33" s="3"/>
      <c r="B33" s="22" t="s">
        <v>9</v>
      </c>
      <c r="C33" s="22" t="s">
        <v>8</v>
      </c>
      <c r="D33" s="22" t="s">
        <v>5</v>
      </c>
      <c r="E33" s="22" t="s">
        <v>7</v>
      </c>
      <c r="F33" s="22" t="s">
        <v>6</v>
      </c>
      <c r="G33" s="22" t="s">
        <v>0</v>
      </c>
    </row>
    <row r="34" spans="1:7">
      <c r="A34" s="7" t="s">
        <v>3</v>
      </c>
      <c r="B34" s="3">
        <v>20</v>
      </c>
      <c r="C34" s="3">
        <v>22</v>
      </c>
      <c r="D34" s="3">
        <v>7</v>
      </c>
      <c r="E34" s="3">
        <v>1</v>
      </c>
      <c r="F34" s="3">
        <v>0</v>
      </c>
      <c r="G34" s="3">
        <f>SUM(B34:F34)</f>
        <v>50</v>
      </c>
    </row>
    <row r="35" spans="1:7">
      <c r="A35" s="7" t="s">
        <v>2</v>
      </c>
      <c r="B35" s="2">
        <f>B34/50</f>
        <v>0.4</v>
      </c>
      <c r="C35" s="2">
        <f t="shared" ref="C35:F35" si="5">C34/50</f>
        <v>0.44</v>
      </c>
      <c r="D35" s="2">
        <f t="shared" si="5"/>
        <v>0.14000000000000001</v>
      </c>
      <c r="E35" s="2">
        <f t="shared" si="5"/>
        <v>0.02</v>
      </c>
      <c r="F35" s="2">
        <f t="shared" si="5"/>
        <v>0</v>
      </c>
      <c r="G35" s="2">
        <f>SUM(B35:F35)</f>
        <v>1</v>
      </c>
    </row>
    <row r="36" spans="1:7">
      <c r="A36" s="9"/>
      <c r="B36" s="8"/>
      <c r="C36" s="8"/>
      <c r="D36" s="8"/>
      <c r="E36" s="8"/>
      <c r="F36" s="8"/>
      <c r="G36" s="8"/>
    </row>
  </sheetData>
  <mergeCells count="13">
    <mergeCell ref="E2:E3"/>
    <mergeCell ref="F2:I2"/>
    <mergeCell ref="J2:J3"/>
    <mergeCell ref="A18:A19"/>
    <mergeCell ref="A20:A21"/>
    <mergeCell ref="A2:A3"/>
    <mergeCell ref="B2:C2"/>
    <mergeCell ref="D2:D3"/>
    <mergeCell ref="B6:C6"/>
    <mergeCell ref="F6:I6"/>
    <mergeCell ref="B7:C7"/>
    <mergeCell ref="F7:I7"/>
    <mergeCell ref="A22:A2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/>
  </sheetViews>
  <sheetFormatPr defaultColWidth="9" defaultRowHeight="16.2"/>
  <cols>
    <col min="1" max="1" width="9.6640625" style="1" customWidth="1"/>
    <col min="2" max="2" width="10.77734375" style="1" customWidth="1"/>
    <col min="3" max="3" width="9.33203125" style="1" bestFit="1" customWidth="1"/>
    <col min="4" max="16384" width="9" style="1"/>
  </cols>
  <sheetData>
    <row r="1" spans="1:10">
      <c r="A1" s="4" t="s">
        <v>46</v>
      </c>
      <c r="B1" s="23"/>
      <c r="C1" s="23"/>
    </row>
    <row r="2" spans="1:10">
      <c r="A2" s="30"/>
      <c r="B2" s="32" t="s">
        <v>45</v>
      </c>
      <c r="C2" s="32"/>
      <c r="D2" s="33" t="s">
        <v>44</v>
      </c>
      <c r="E2" s="41" t="s">
        <v>43</v>
      </c>
      <c r="F2" s="35" t="s">
        <v>4</v>
      </c>
      <c r="G2" s="37"/>
      <c r="H2" s="37"/>
      <c r="I2" s="36"/>
      <c r="J2" s="30" t="s">
        <v>0</v>
      </c>
    </row>
    <row r="3" spans="1:10">
      <c r="A3" s="31"/>
      <c r="B3" s="22" t="s">
        <v>42</v>
      </c>
      <c r="C3" s="22" t="s">
        <v>27</v>
      </c>
      <c r="D3" s="34"/>
      <c r="E3" s="42"/>
      <c r="F3" s="22" t="s">
        <v>41</v>
      </c>
      <c r="G3" s="22" t="s">
        <v>40</v>
      </c>
      <c r="H3" s="22" t="s">
        <v>39</v>
      </c>
      <c r="I3" s="22" t="s">
        <v>4</v>
      </c>
      <c r="J3" s="31"/>
    </row>
    <row r="4" spans="1:10">
      <c r="A4" s="22" t="s">
        <v>3</v>
      </c>
      <c r="B4" s="21">
        <v>47</v>
      </c>
      <c r="C4" s="21">
        <v>2</v>
      </c>
      <c r="D4" s="21">
        <v>0</v>
      </c>
      <c r="E4" s="21">
        <v>1</v>
      </c>
      <c r="F4" s="21">
        <v>0</v>
      </c>
      <c r="G4" s="21">
        <v>2</v>
      </c>
      <c r="H4" s="21">
        <v>0</v>
      </c>
      <c r="I4" s="21">
        <v>2</v>
      </c>
      <c r="J4" s="21">
        <f>SUM(B4:I4)</f>
        <v>54</v>
      </c>
    </row>
    <row r="5" spans="1:10">
      <c r="A5" s="22" t="s">
        <v>2</v>
      </c>
      <c r="B5" s="20">
        <f>B4/54</f>
        <v>0.87037037037037035</v>
      </c>
      <c r="C5" s="20">
        <f t="shared" ref="C5:I5" si="0">C4/54</f>
        <v>3.7037037037037035E-2</v>
      </c>
      <c r="D5" s="20">
        <f t="shared" si="0"/>
        <v>0</v>
      </c>
      <c r="E5" s="20">
        <f t="shared" si="0"/>
        <v>1.8518518518518517E-2</v>
      </c>
      <c r="F5" s="20">
        <f t="shared" si="0"/>
        <v>0</v>
      </c>
      <c r="G5" s="20">
        <f t="shared" si="0"/>
        <v>3.7037037037037035E-2</v>
      </c>
      <c r="H5" s="20">
        <f t="shared" si="0"/>
        <v>0</v>
      </c>
      <c r="I5" s="20">
        <f t="shared" si="0"/>
        <v>3.7037037037037035E-2</v>
      </c>
      <c r="J5" s="20">
        <f>SUM(B5:I5)</f>
        <v>1</v>
      </c>
    </row>
    <row r="6" spans="1:10">
      <c r="A6" s="22" t="s">
        <v>3</v>
      </c>
      <c r="B6" s="35">
        <f>SUM(B4:C4)</f>
        <v>49</v>
      </c>
      <c r="C6" s="36"/>
      <c r="D6" s="21">
        <f>D4</f>
        <v>0</v>
      </c>
      <c r="E6" s="21">
        <f>E4</f>
        <v>1</v>
      </c>
      <c r="F6" s="35">
        <f>SUM(F4:I4)</f>
        <v>4</v>
      </c>
      <c r="G6" s="37"/>
      <c r="H6" s="37"/>
      <c r="I6" s="36"/>
      <c r="J6" s="21">
        <f>SUM(B6:I6)</f>
        <v>54</v>
      </c>
    </row>
    <row r="7" spans="1:10">
      <c r="A7" s="22" t="s">
        <v>2</v>
      </c>
      <c r="B7" s="38">
        <f>B6/54</f>
        <v>0.90740740740740744</v>
      </c>
      <c r="C7" s="39"/>
      <c r="D7" s="20">
        <f>D5</f>
        <v>0</v>
      </c>
      <c r="E7" s="20">
        <f>E5</f>
        <v>1.8518518518518517E-2</v>
      </c>
      <c r="F7" s="38">
        <f>F6/54</f>
        <v>7.407407407407407E-2</v>
      </c>
      <c r="G7" s="40"/>
      <c r="H7" s="40"/>
      <c r="I7" s="39"/>
      <c r="J7" s="20">
        <f>SUM(B7:I7)</f>
        <v>1</v>
      </c>
    </row>
    <row r="8" spans="1:10">
      <c r="A8" s="19"/>
      <c r="B8" s="18"/>
      <c r="C8" s="17"/>
      <c r="D8" s="16"/>
      <c r="E8" s="16"/>
      <c r="F8" s="18"/>
      <c r="G8" s="17"/>
      <c r="H8" s="17"/>
      <c r="I8" s="17"/>
      <c r="J8" s="16"/>
    </row>
    <row r="9" spans="1:10">
      <c r="F9" s="1" t="s">
        <v>1</v>
      </c>
    </row>
    <row r="10" spans="1:10">
      <c r="A10" s="4" t="s">
        <v>47</v>
      </c>
    </row>
    <row r="11" spans="1:10">
      <c r="A11" s="15"/>
      <c r="B11" s="6" t="s">
        <v>37</v>
      </c>
      <c r="C11" s="22" t="s">
        <v>36</v>
      </c>
      <c r="D11" s="22" t="s">
        <v>35</v>
      </c>
      <c r="E11" s="22" t="s">
        <v>0</v>
      </c>
    </row>
    <row r="12" spans="1:10">
      <c r="A12" s="7" t="s">
        <v>3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7" t="s">
        <v>2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9"/>
      <c r="B14" s="8"/>
      <c r="C14" s="8"/>
      <c r="D14" s="8"/>
      <c r="E14" s="8"/>
      <c r="F14" s="8"/>
    </row>
    <row r="16" spans="1:10">
      <c r="A16" s="4" t="s">
        <v>48</v>
      </c>
    </row>
    <row r="17" spans="1:18">
      <c r="A17" s="7"/>
      <c r="B17" s="22" t="s">
        <v>34</v>
      </c>
      <c r="C17" s="22" t="s">
        <v>33</v>
      </c>
      <c r="D17" s="22" t="s">
        <v>32</v>
      </c>
      <c r="E17" s="22" t="s">
        <v>31</v>
      </c>
      <c r="F17" s="22" t="s">
        <v>30</v>
      </c>
      <c r="G17" s="22" t="s">
        <v>29</v>
      </c>
      <c r="H17" s="22" t="s">
        <v>4</v>
      </c>
      <c r="I17" s="22" t="s">
        <v>0</v>
      </c>
    </row>
    <row r="18" spans="1:18">
      <c r="A18" s="28" t="s">
        <v>28</v>
      </c>
      <c r="B18" s="12">
        <v>24</v>
      </c>
      <c r="C18" s="12">
        <v>14</v>
      </c>
      <c r="D18" s="12">
        <v>2</v>
      </c>
      <c r="E18" s="12">
        <v>0</v>
      </c>
      <c r="F18" s="12">
        <v>6</v>
      </c>
      <c r="G18" s="12">
        <v>1</v>
      </c>
      <c r="H18" s="12">
        <v>0</v>
      </c>
      <c r="I18" s="12">
        <f>SUM(B18:H18)</f>
        <v>47</v>
      </c>
    </row>
    <row r="19" spans="1:18">
      <c r="A19" s="29"/>
      <c r="B19" s="11">
        <f>B18/47</f>
        <v>0.51063829787234039</v>
      </c>
      <c r="C19" s="11">
        <f t="shared" ref="C19:H19" si="1">C18/47</f>
        <v>0.2978723404255319</v>
      </c>
      <c r="D19" s="11">
        <f t="shared" si="1"/>
        <v>4.2553191489361701E-2</v>
      </c>
      <c r="E19" s="11">
        <f t="shared" si="1"/>
        <v>0</v>
      </c>
      <c r="F19" s="11">
        <f t="shared" si="1"/>
        <v>0.1276595744680851</v>
      </c>
      <c r="G19" s="11">
        <f t="shared" si="1"/>
        <v>2.1276595744680851E-2</v>
      </c>
      <c r="H19" s="11">
        <f t="shared" si="1"/>
        <v>0</v>
      </c>
      <c r="I19" s="11">
        <f>SUM(B19:H19)</f>
        <v>0.99999999999999989</v>
      </c>
    </row>
    <row r="20" spans="1:18">
      <c r="A20" s="28" t="s">
        <v>27</v>
      </c>
      <c r="B20" s="12">
        <v>1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f>SUM(B20:H20)</f>
        <v>2</v>
      </c>
    </row>
    <row r="21" spans="1:18">
      <c r="A21" s="29"/>
      <c r="B21" s="11">
        <f>B20/2</f>
        <v>0.5</v>
      </c>
      <c r="C21" s="11">
        <f t="shared" ref="C21:H21" si="2">C20/2</f>
        <v>0</v>
      </c>
      <c r="D21" s="11">
        <f t="shared" si="2"/>
        <v>0</v>
      </c>
      <c r="E21" s="11">
        <f t="shared" si="2"/>
        <v>0</v>
      </c>
      <c r="F21" s="11">
        <f t="shared" si="2"/>
        <v>0</v>
      </c>
      <c r="G21" s="11">
        <f t="shared" si="2"/>
        <v>0.5</v>
      </c>
      <c r="H21" s="11">
        <f t="shared" si="2"/>
        <v>0</v>
      </c>
      <c r="I21" s="11">
        <f>SUM(B21:H21)</f>
        <v>1</v>
      </c>
    </row>
    <row r="22" spans="1:18">
      <c r="A22" s="28" t="s">
        <v>0</v>
      </c>
      <c r="B22" s="12">
        <f t="shared" ref="B22:I22" si="3">SUM(B18+B20)</f>
        <v>25</v>
      </c>
      <c r="C22" s="12">
        <f t="shared" si="3"/>
        <v>14</v>
      </c>
      <c r="D22" s="12">
        <f t="shared" si="3"/>
        <v>2</v>
      </c>
      <c r="E22" s="12">
        <f t="shared" si="3"/>
        <v>0</v>
      </c>
      <c r="F22" s="12">
        <f t="shared" si="3"/>
        <v>6</v>
      </c>
      <c r="G22" s="12">
        <f t="shared" si="3"/>
        <v>2</v>
      </c>
      <c r="H22" s="12">
        <f t="shared" si="3"/>
        <v>0</v>
      </c>
      <c r="I22" s="12">
        <f t="shared" si="3"/>
        <v>49</v>
      </c>
    </row>
    <row r="23" spans="1:18">
      <c r="A23" s="29"/>
      <c r="B23" s="11">
        <f>B22/49</f>
        <v>0.51020408163265307</v>
      </c>
      <c r="C23" s="11">
        <f t="shared" ref="C23:H23" si="4">C22/49</f>
        <v>0.2857142857142857</v>
      </c>
      <c r="D23" s="11">
        <f t="shared" si="4"/>
        <v>4.0816326530612242E-2</v>
      </c>
      <c r="E23" s="11">
        <f t="shared" si="4"/>
        <v>0</v>
      </c>
      <c r="F23" s="11">
        <f t="shared" si="4"/>
        <v>0.12244897959183673</v>
      </c>
      <c r="G23" s="11">
        <f t="shared" si="4"/>
        <v>4.0816326530612242E-2</v>
      </c>
      <c r="H23" s="11">
        <f t="shared" si="4"/>
        <v>0</v>
      </c>
      <c r="I23" s="11">
        <f>SUM(B23:H23)</f>
        <v>1</v>
      </c>
    </row>
    <row r="24" spans="1:18">
      <c r="A24" s="9"/>
      <c r="B24" s="14"/>
      <c r="C24" s="14"/>
      <c r="D24" s="14"/>
      <c r="E24" s="14"/>
      <c r="F24" s="14"/>
      <c r="G24" s="14"/>
      <c r="H24" s="14"/>
      <c r="I24" s="14"/>
    </row>
    <row r="26" spans="1:18">
      <c r="A26" s="4" t="s">
        <v>49</v>
      </c>
    </row>
    <row r="27" spans="1:18" ht="55.2">
      <c r="A27" s="3"/>
      <c r="B27" s="13" t="s">
        <v>26</v>
      </c>
      <c r="C27" s="13" t="s">
        <v>25</v>
      </c>
      <c r="D27" s="13" t="s">
        <v>24</v>
      </c>
      <c r="E27" s="13" t="s">
        <v>23</v>
      </c>
      <c r="F27" s="13" t="s">
        <v>22</v>
      </c>
      <c r="G27" s="13" t="s">
        <v>21</v>
      </c>
      <c r="H27" s="13" t="s">
        <v>20</v>
      </c>
      <c r="I27" s="13" t="s">
        <v>19</v>
      </c>
      <c r="J27" s="13" t="s">
        <v>18</v>
      </c>
      <c r="K27" s="13" t="s">
        <v>17</v>
      </c>
      <c r="L27" s="13" t="s">
        <v>16</v>
      </c>
      <c r="M27" s="13" t="s">
        <v>15</v>
      </c>
      <c r="N27" s="13" t="s">
        <v>14</v>
      </c>
      <c r="O27" s="13" t="s">
        <v>13</v>
      </c>
      <c r="P27" s="13" t="s">
        <v>12</v>
      </c>
      <c r="Q27" s="13" t="s">
        <v>11</v>
      </c>
      <c r="R27" s="13" t="s">
        <v>0</v>
      </c>
    </row>
    <row r="28" spans="1:18">
      <c r="A28" s="7" t="s">
        <v>3</v>
      </c>
      <c r="B28" s="3">
        <v>9</v>
      </c>
      <c r="C28" s="3">
        <v>9</v>
      </c>
      <c r="D28" s="3">
        <v>2</v>
      </c>
      <c r="E28" s="3">
        <v>2</v>
      </c>
      <c r="F28" s="3">
        <v>0</v>
      </c>
      <c r="G28" s="3">
        <v>2</v>
      </c>
      <c r="H28" s="3">
        <v>0</v>
      </c>
      <c r="I28" s="3">
        <v>2</v>
      </c>
      <c r="J28" s="3">
        <v>1</v>
      </c>
      <c r="K28" s="3">
        <v>3</v>
      </c>
      <c r="L28" s="3">
        <v>1</v>
      </c>
      <c r="M28" s="3">
        <v>6</v>
      </c>
      <c r="N28" s="3">
        <v>4</v>
      </c>
      <c r="O28" s="3">
        <v>2</v>
      </c>
      <c r="P28" s="3">
        <v>0</v>
      </c>
      <c r="Q28" s="3">
        <v>6</v>
      </c>
      <c r="R28" s="3">
        <f>SUM(B28:Q28)</f>
        <v>49</v>
      </c>
    </row>
    <row r="29" spans="1:18">
      <c r="A29" s="7" t="s">
        <v>2</v>
      </c>
      <c r="B29" s="2">
        <f>B28/49</f>
        <v>0.18367346938775511</v>
      </c>
      <c r="C29" s="2">
        <f t="shared" ref="C29:Q29" si="5">C28/49</f>
        <v>0.18367346938775511</v>
      </c>
      <c r="D29" s="2">
        <f t="shared" si="5"/>
        <v>4.0816326530612242E-2</v>
      </c>
      <c r="E29" s="2">
        <f t="shared" si="5"/>
        <v>4.0816326530612242E-2</v>
      </c>
      <c r="F29" s="2">
        <f t="shared" si="5"/>
        <v>0</v>
      </c>
      <c r="G29" s="2">
        <f t="shared" si="5"/>
        <v>4.0816326530612242E-2</v>
      </c>
      <c r="H29" s="2">
        <f t="shared" si="5"/>
        <v>0</v>
      </c>
      <c r="I29" s="2">
        <f t="shared" si="5"/>
        <v>4.0816326530612242E-2</v>
      </c>
      <c r="J29" s="2">
        <f t="shared" si="5"/>
        <v>2.0408163265306121E-2</v>
      </c>
      <c r="K29" s="2">
        <f t="shared" si="5"/>
        <v>6.1224489795918366E-2</v>
      </c>
      <c r="L29" s="2">
        <f t="shared" si="5"/>
        <v>2.0408163265306121E-2</v>
      </c>
      <c r="M29" s="2">
        <f t="shared" si="5"/>
        <v>0.12244897959183673</v>
      </c>
      <c r="N29" s="2">
        <f t="shared" si="5"/>
        <v>8.1632653061224483E-2</v>
      </c>
      <c r="O29" s="2">
        <f t="shared" si="5"/>
        <v>4.0816326530612242E-2</v>
      </c>
      <c r="P29" s="2">
        <f t="shared" si="5"/>
        <v>0</v>
      </c>
      <c r="Q29" s="2">
        <f t="shared" si="5"/>
        <v>0.12244897959183673</v>
      </c>
      <c r="R29" s="2">
        <f>SUM(B29:Q29)</f>
        <v>1</v>
      </c>
    </row>
    <row r="30" spans="1:18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18">
      <c r="A32" s="4" t="s">
        <v>50</v>
      </c>
    </row>
    <row r="33" spans="1:7">
      <c r="A33" s="3"/>
      <c r="B33" s="22" t="s">
        <v>9</v>
      </c>
      <c r="C33" s="22" t="s">
        <v>8</v>
      </c>
      <c r="D33" s="22" t="s">
        <v>5</v>
      </c>
      <c r="E33" s="22" t="s">
        <v>7</v>
      </c>
      <c r="F33" s="22" t="s">
        <v>6</v>
      </c>
      <c r="G33" s="22" t="s">
        <v>0</v>
      </c>
    </row>
    <row r="34" spans="1:7">
      <c r="A34" s="7" t="s">
        <v>3</v>
      </c>
      <c r="B34" s="3">
        <v>13</v>
      </c>
      <c r="C34" s="3">
        <v>15</v>
      </c>
      <c r="D34" s="3">
        <v>20</v>
      </c>
      <c r="E34" s="3">
        <v>1</v>
      </c>
      <c r="F34" s="3">
        <v>0</v>
      </c>
      <c r="G34" s="3">
        <f>SUM(B34:F34)</f>
        <v>49</v>
      </c>
    </row>
    <row r="35" spans="1:7">
      <c r="A35" s="7" t="s">
        <v>2</v>
      </c>
      <c r="B35" s="2">
        <f>B34/49</f>
        <v>0.26530612244897961</v>
      </c>
      <c r="C35" s="2">
        <f t="shared" ref="C35:F35" si="6">C34/49</f>
        <v>0.30612244897959184</v>
      </c>
      <c r="D35" s="2">
        <f t="shared" si="6"/>
        <v>0.40816326530612246</v>
      </c>
      <c r="E35" s="2">
        <f t="shared" si="6"/>
        <v>2.0408163265306121E-2</v>
      </c>
      <c r="F35" s="2">
        <f t="shared" si="6"/>
        <v>0</v>
      </c>
      <c r="G35" s="2">
        <f>SUM(B35:F35)</f>
        <v>1</v>
      </c>
    </row>
  </sheetData>
  <mergeCells count="13">
    <mergeCell ref="E2:E3"/>
    <mergeCell ref="F2:I2"/>
    <mergeCell ref="J2:J3"/>
    <mergeCell ref="A18:A19"/>
    <mergeCell ref="A20:A21"/>
    <mergeCell ref="A2:A3"/>
    <mergeCell ref="B2:C2"/>
    <mergeCell ref="D2:D3"/>
    <mergeCell ref="B6:C6"/>
    <mergeCell ref="F6:I6"/>
    <mergeCell ref="B7:C7"/>
    <mergeCell ref="F7:I7"/>
    <mergeCell ref="A22:A2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6640625" style="1" customWidth="1"/>
    <col min="2" max="2" width="10.77734375" style="1" customWidth="1"/>
    <col min="3" max="16384" width="9" style="1"/>
  </cols>
  <sheetData>
    <row r="1" spans="1:10">
      <c r="A1" s="4" t="s">
        <v>46</v>
      </c>
      <c r="B1" s="23"/>
      <c r="C1" s="23"/>
    </row>
    <row r="2" spans="1:10">
      <c r="A2" s="30"/>
      <c r="B2" s="32" t="s">
        <v>45</v>
      </c>
      <c r="C2" s="32"/>
      <c r="D2" s="33" t="s">
        <v>44</v>
      </c>
      <c r="E2" s="41" t="s">
        <v>43</v>
      </c>
      <c r="F2" s="35" t="s">
        <v>4</v>
      </c>
      <c r="G2" s="37"/>
      <c r="H2" s="37"/>
      <c r="I2" s="36"/>
      <c r="J2" s="30" t="s">
        <v>0</v>
      </c>
    </row>
    <row r="3" spans="1:10">
      <c r="A3" s="31"/>
      <c r="B3" s="27" t="s">
        <v>42</v>
      </c>
      <c r="C3" s="27" t="s">
        <v>27</v>
      </c>
      <c r="D3" s="34"/>
      <c r="E3" s="42"/>
      <c r="F3" s="27" t="s">
        <v>41</v>
      </c>
      <c r="G3" s="27" t="s">
        <v>40</v>
      </c>
      <c r="H3" s="27" t="s">
        <v>39</v>
      </c>
      <c r="I3" s="27" t="s">
        <v>4</v>
      </c>
      <c r="J3" s="31"/>
    </row>
    <row r="4" spans="1:10">
      <c r="A4" s="27" t="s">
        <v>3</v>
      </c>
      <c r="B4" s="21">
        <v>8</v>
      </c>
      <c r="C4" s="21">
        <v>1</v>
      </c>
      <c r="D4" s="21">
        <v>0</v>
      </c>
      <c r="E4" s="21">
        <v>1</v>
      </c>
      <c r="F4" s="21">
        <v>0</v>
      </c>
      <c r="G4" s="21">
        <v>0</v>
      </c>
      <c r="H4" s="21">
        <v>0</v>
      </c>
      <c r="I4" s="21">
        <v>0</v>
      </c>
      <c r="J4" s="21">
        <f>SUM(B4:I4)</f>
        <v>10</v>
      </c>
    </row>
    <row r="5" spans="1:10">
      <c r="A5" s="27" t="s">
        <v>2</v>
      </c>
      <c r="B5" s="20">
        <f>B4/10</f>
        <v>0.8</v>
      </c>
      <c r="C5" s="20">
        <f t="shared" ref="C5:I5" si="0">C4/10</f>
        <v>0.1</v>
      </c>
      <c r="D5" s="20">
        <f t="shared" si="0"/>
        <v>0</v>
      </c>
      <c r="E5" s="20">
        <f t="shared" si="0"/>
        <v>0.1</v>
      </c>
      <c r="F5" s="20">
        <f t="shared" si="0"/>
        <v>0</v>
      </c>
      <c r="G5" s="20">
        <f t="shared" si="0"/>
        <v>0</v>
      </c>
      <c r="H5" s="20">
        <f t="shared" si="0"/>
        <v>0</v>
      </c>
      <c r="I5" s="20">
        <f t="shared" si="0"/>
        <v>0</v>
      </c>
      <c r="J5" s="20">
        <f>SUM(B5:I5)</f>
        <v>1</v>
      </c>
    </row>
    <row r="6" spans="1:10">
      <c r="A6" s="27" t="s">
        <v>3</v>
      </c>
      <c r="B6" s="35">
        <f>SUM(B4:C4)</f>
        <v>9</v>
      </c>
      <c r="C6" s="36"/>
      <c r="D6" s="21">
        <f>D4</f>
        <v>0</v>
      </c>
      <c r="E6" s="21">
        <f>E4</f>
        <v>1</v>
      </c>
      <c r="F6" s="35">
        <f>SUM(F4:I4)</f>
        <v>0</v>
      </c>
      <c r="G6" s="37"/>
      <c r="H6" s="37"/>
      <c r="I6" s="36"/>
      <c r="J6" s="21">
        <f>SUM(B6:I6)</f>
        <v>10</v>
      </c>
    </row>
    <row r="7" spans="1:10">
      <c r="A7" s="27" t="s">
        <v>2</v>
      </c>
      <c r="B7" s="38">
        <f>B6/10</f>
        <v>0.9</v>
      </c>
      <c r="C7" s="39"/>
      <c r="D7" s="20">
        <f>D5</f>
        <v>0</v>
      </c>
      <c r="E7" s="20">
        <f>E5</f>
        <v>0.1</v>
      </c>
      <c r="F7" s="38">
        <f>F6/10</f>
        <v>0</v>
      </c>
      <c r="G7" s="40"/>
      <c r="H7" s="40"/>
      <c r="I7" s="39"/>
      <c r="J7" s="20">
        <f>SUM(B7:I7)</f>
        <v>1</v>
      </c>
    </row>
    <row r="8" spans="1:10">
      <c r="A8" s="19"/>
      <c r="B8" s="18"/>
      <c r="C8" s="17"/>
      <c r="D8" s="16"/>
      <c r="E8" s="16"/>
      <c r="F8" s="18"/>
      <c r="G8" s="17"/>
      <c r="H8" s="17"/>
      <c r="I8" s="17"/>
      <c r="J8" s="16"/>
    </row>
    <row r="9" spans="1:10">
      <c r="F9" s="1" t="s">
        <v>1</v>
      </c>
    </row>
    <row r="10" spans="1:10">
      <c r="A10" s="4" t="s">
        <v>47</v>
      </c>
    </row>
    <row r="11" spans="1:10">
      <c r="A11" s="15"/>
      <c r="B11" s="6" t="s">
        <v>37</v>
      </c>
      <c r="C11" s="27" t="s">
        <v>36</v>
      </c>
      <c r="D11" s="27" t="s">
        <v>35</v>
      </c>
      <c r="E11" s="27" t="s">
        <v>0</v>
      </c>
    </row>
    <row r="12" spans="1:10">
      <c r="A12" s="26" t="s">
        <v>3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26" t="s">
        <v>2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9"/>
      <c r="B14" s="8"/>
      <c r="C14" s="8"/>
      <c r="D14" s="8"/>
      <c r="E14" s="8"/>
      <c r="F14" s="8"/>
    </row>
    <row r="16" spans="1:10">
      <c r="A16" s="4" t="s">
        <v>48</v>
      </c>
    </row>
    <row r="17" spans="1:18">
      <c r="A17" s="26"/>
      <c r="B17" s="27" t="s">
        <v>34</v>
      </c>
      <c r="C17" s="27" t="s">
        <v>33</v>
      </c>
      <c r="D17" s="27" t="s">
        <v>32</v>
      </c>
      <c r="E17" s="27" t="s">
        <v>31</v>
      </c>
      <c r="F17" s="27" t="s">
        <v>30</v>
      </c>
      <c r="G17" s="27" t="s">
        <v>29</v>
      </c>
      <c r="H17" s="27" t="s">
        <v>4</v>
      </c>
      <c r="I17" s="27" t="s">
        <v>0</v>
      </c>
    </row>
    <row r="18" spans="1:18">
      <c r="A18" s="28" t="s">
        <v>28</v>
      </c>
      <c r="B18" s="12">
        <v>5</v>
      </c>
      <c r="C18" s="12">
        <v>1</v>
      </c>
      <c r="D18" s="12">
        <v>0</v>
      </c>
      <c r="E18" s="12">
        <v>1</v>
      </c>
      <c r="F18" s="12">
        <v>0</v>
      </c>
      <c r="G18" s="12">
        <v>0</v>
      </c>
      <c r="H18" s="12">
        <v>1</v>
      </c>
      <c r="I18" s="12">
        <f>SUM(B18:H18)</f>
        <v>8</v>
      </c>
    </row>
    <row r="19" spans="1:18">
      <c r="A19" s="29"/>
      <c r="B19" s="11">
        <f>B18/8</f>
        <v>0.625</v>
      </c>
      <c r="C19" s="11">
        <f t="shared" ref="C19:H19" si="1">C18/8</f>
        <v>0.125</v>
      </c>
      <c r="D19" s="11">
        <f t="shared" si="1"/>
        <v>0</v>
      </c>
      <c r="E19" s="11">
        <f t="shared" si="1"/>
        <v>0.125</v>
      </c>
      <c r="F19" s="11">
        <f t="shared" si="1"/>
        <v>0</v>
      </c>
      <c r="G19" s="11">
        <f t="shared" si="1"/>
        <v>0</v>
      </c>
      <c r="H19" s="11">
        <f t="shared" si="1"/>
        <v>0.125</v>
      </c>
      <c r="I19" s="11">
        <f>SUM(B19:H19)</f>
        <v>1</v>
      </c>
    </row>
    <row r="20" spans="1:18">
      <c r="A20" s="28" t="s">
        <v>27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f>SUM(B20:H20)</f>
        <v>1</v>
      </c>
    </row>
    <row r="21" spans="1:18">
      <c r="A21" s="29"/>
      <c r="B21" s="11">
        <f>B20/1</f>
        <v>0</v>
      </c>
      <c r="C21" s="11">
        <f t="shared" ref="C21:H21" si="2">C20/1</f>
        <v>0</v>
      </c>
      <c r="D21" s="11">
        <f t="shared" si="2"/>
        <v>0</v>
      </c>
      <c r="E21" s="11">
        <f t="shared" si="2"/>
        <v>0</v>
      </c>
      <c r="F21" s="11">
        <f t="shared" si="2"/>
        <v>0</v>
      </c>
      <c r="G21" s="11">
        <f t="shared" si="2"/>
        <v>0</v>
      </c>
      <c r="H21" s="11">
        <f t="shared" si="2"/>
        <v>1</v>
      </c>
      <c r="I21" s="11">
        <f>SUM(B21:H21)</f>
        <v>1</v>
      </c>
    </row>
    <row r="22" spans="1:18">
      <c r="A22" s="28" t="s">
        <v>0</v>
      </c>
      <c r="B22" s="12">
        <f t="shared" ref="B22:I22" si="3">SUM(B18+B20)</f>
        <v>5</v>
      </c>
      <c r="C22" s="12">
        <f t="shared" si="3"/>
        <v>1</v>
      </c>
      <c r="D22" s="12">
        <f t="shared" si="3"/>
        <v>0</v>
      </c>
      <c r="E22" s="12">
        <f t="shared" si="3"/>
        <v>1</v>
      </c>
      <c r="F22" s="12">
        <f t="shared" si="3"/>
        <v>0</v>
      </c>
      <c r="G22" s="12">
        <f t="shared" si="3"/>
        <v>0</v>
      </c>
      <c r="H22" s="12">
        <f t="shared" si="3"/>
        <v>2</v>
      </c>
      <c r="I22" s="12">
        <f t="shared" si="3"/>
        <v>9</v>
      </c>
    </row>
    <row r="23" spans="1:18">
      <c r="A23" s="29"/>
      <c r="B23" s="11">
        <f>B22/9</f>
        <v>0.55555555555555558</v>
      </c>
      <c r="C23" s="11">
        <f t="shared" ref="C23:H23" si="4">C22/9</f>
        <v>0.1111111111111111</v>
      </c>
      <c r="D23" s="11">
        <f t="shared" si="4"/>
        <v>0</v>
      </c>
      <c r="E23" s="11">
        <f t="shared" si="4"/>
        <v>0.1111111111111111</v>
      </c>
      <c r="F23" s="11">
        <f t="shared" si="4"/>
        <v>0</v>
      </c>
      <c r="G23" s="11">
        <f t="shared" si="4"/>
        <v>0</v>
      </c>
      <c r="H23" s="11">
        <f t="shared" si="4"/>
        <v>0.22222222222222221</v>
      </c>
      <c r="I23" s="11">
        <f>SUM(B23:H23)</f>
        <v>1</v>
      </c>
    </row>
    <row r="24" spans="1:18">
      <c r="A24" s="9"/>
      <c r="B24" s="14"/>
      <c r="C24" s="14"/>
      <c r="D24" s="14"/>
      <c r="E24" s="14"/>
      <c r="F24" s="14"/>
      <c r="G24" s="14"/>
      <c r="H24" s="14"/>
      <c r="I24" s="14"/>
    </row>
    <row r="26" spans="1:18">
      <c r="A26" s="4" t="s">
        <v>49</v>
      </c>
    </row>
    <row r="27" spans="1:18" ht="55.2">
      <c r="A27" s="3"/>
      <c r="B27" s="13" t="s">
        <v>26</v>
      </c>
      <c r="C27" s="13" t="s">
        <v>25</v>
      </c>
      <c r="D27" s="13" t="s">
        <v>24</v>
      </c>
      <c r="E27" s="13" t="s">
        <v>23</v>
      </c>
      <c r="F27" s="13" t="s">
        <v>22</v>
      </c>
      <c r="G27" s="13" t="s">
        <v>21</v>
      </c>
      <c r="H27" s="13" t="s">
        <v>20</v>
      </c>
      <c r="I27" s="13" t="s">
        <v>19</v>
      </c>
      <c r="J27" s="13" t="s">
        <v>18</v>
      </c>
      <c r="K27" s="13" t="s">
        <v>17</v>
      </c>
      <c r="L27" s="13" t="s">
        <v>16</v>
      </c>
      <c r="M27" s="13" t="s">
        <v>15</v>
      </c>
      <c r="N27" s="13" t="s">
        <v>14</v>
      </c>
      <c r="O27" s="13" t="s">
        <v>13</v>
      </c>
      <c r="P27" s="13" t="s">
        <v>12</v>
      </c>
      <c r="Q27" s="13" t="s">
        <v>11</v>
      </c>
      <c r="R27" s="13" t="s">
        <v>0</v>
      </c>
    </row>
    <row r="28" spans="1:18">
      <c r="A28" s="26" t="s">
        <v>3</v>
      </c>
      <c r="B28" s="3">
        <v>0</v>
      </c>
      <c r="C28" s="3">
        <v>1</v>
      </c>
      <c r="D28" s="3">
        <v>0</v>
      </c>
      <c r="E28" s="3">
        <v>0</v>
      </c>
      <c r="F28" s="3">
        <v>0</v>
      </c>
      <c r="G28" s="3">
        <v>0</v>
      </c>
      <c r="H28" s="3">
        <v>2</v>
      </c>
      <c r="I28" s="3">
        <v>0</v>
      </c>
      <c r="J28" s="3">
        <v>1</v>
      </c>
      <c r="K28" s="3">
        <v>0</v>
      </c>
      <c r="L28" s="3">
        <v>2</v>
      </c>
      <c r="M28" s="3">
        <v>0</v>
      </c>
      <c r="N28" s="3">
        <v>2</v>
      </c>
      <c r="O28" s="3">
        <v>0</v>
      </c>
      <c r="P28" s="3">
        <v>1</v>
      </c>
      <c r="Q28" s="3">
        <v>0</v>
      </c>
      <c r="R28" s="3">
        <f>SUM(B28:Q28)</f>
        <v>9</v>
      </c>
    </row>
    <row r="29" spans="1:18">
      <c r="A29" s="26" t="s">
        <v>2</v>
      </c>
      <c r="B29" s="2">
        <f>B28/9</f>
        <v>0</v>
      </c>
      <c r="C29" s="2">
        <f t="shared" ref="C29:P29" si="5">C28/9</f>
        <v>0.1111111111111111</v>
      </c>
      <c r="D29" s="2">
        <f t="shared" si="5"/>
        <v>0</v>
      </c>
      <c r="E29" s="2">
        <f t="shared" si="5"/>
        <v>0</v>
      </c>
      <c r="F29" s="2">
        <f t="shared" si="5"/>
        <v>0</v>
      </c>
      <c r="G29" s="2">
        <f t="shared" si="5"/>
        <v>0</v>
      </c>
      <c r="H29" s="2">
        <f t="shared" si="5"/>
        <v>0.22222222222222221</v>
      </c>
      <c r="I29" s="2">
        <f t="shared" si="5"/>
        <v>0</v>
      </c>
      <c r="J29" s="2">
        <f t="shared" si="5"/>
        <v>0.1111111111111111</v>
      </c>
      <c r="K29" s="2">
        <f t="shared" si="5"/>
        <v>0</v>
      </c>
      <c r="L29" s="2">
        <f t="shared" si="5"/>
        <v>0.22222222222222221</v>
      </c>
      <c r="M29" s="2">
        <f t="shared" si="5"/>
        <v>0</v>
      </c>
      <c r="N29" s="2">
        <f t="shared" si="5"/>
        <v>0.22222222222222221</v>
      </c>
      <c r="O29" s="2">
        <f t="shared" si="5"/>
        <v>0</v>
      </c>
      <c r="P29" s="2">
        <f t="shared" si="5"/>
        <v>0.1111111111111111</v>
      </c>
      <c r="Q29" s="2">
        <f>Q28/697</f>
        <v>0</v>
      </c>
      <c r="R29" s="2">
        <f>SUM(B29:Q29)</f>
        <v>1</v>
      </c>
    </row>
    <row r="30" spans="1:18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18">
      <c r="A32" s="4" t="s">
        <v>50</v>
      </c>
    </row>
    <row r="33" spans="1:7">
      <c r="A33" s="3"/>
      <c r="B33" s="27" t="s">
        <v>9</v>
      </c>
      <c r="C33" s="27" t="s">
        <v>8</v>
      </c>
      <c r="D33" s="27" t="s">
        <v>5</v>
      </c>
      <c r="E33" s="27" t="s">
        <v>7</v>
      </c>
      <c r="F33" s="27" t="s">
        <v>6</v>
      </c>
      <c r="G33" s="27" t="s">
        <v>0</v>
      </c>
    </row>
    <row r="34" spans="1:7">
      <c r="A34" s="26" t="s">
        <v>3</v>
      </c>
      <c r="B34" s="3">
        <v>0</v>
      </c>
      <c r="C34" s="3">
        <v>4</v>
      </c>
      <c r="D34" s="3">
        <v>5</v>
      </c>
      <c r="E34" s="3">
        <v>0</v>
      </c>
      <c r="F34" s="3">
        <v>0</v>
      </c>
      <c r="G34" s="3">
        <f>SUM(B34:F34)</f>
        <v>9</v>
      </c>
    </row>
    <row r="35" spans="1:7">
      <c r="A35" s="26" t="s">
        <v>2</v>
      </c>
      <c r="B35" s="2">
        <f>B34/9</f>
        <v>0</v>
      </c>
      <c r="C35" s="2">
        <f t="shared" ref="C35:F35" si="6">C34/9</f>
        <v>0.44444444444444442</v>
      </c>
      <c r="D35" s="2">
        <f t="shared" si="6"/>
        <v>0.55555555555555558</v>
      </c>
      <c r="E35" s="2">
        <f t="shared" si="6"/>
        <v>0</v>
      </c>
      <c r="F35" s="2">
        <f t="shared" si="6"/>
        <v>0</v>
      </c>
      <c r="G35" s="2">
        <f>SUM(B35:F35)</f>
        <v>1</v>
      </c>
    </row>
    <row r="36" spans="1:7">
      <c r="A36" s="9"/>
      <c r="B36" s="8"/>
      <c r="C36" s="8"/>
      <c r="D36" s="8"/>
      <c r="E36" s="8"/>
      <c r="F36" s="8"/>
      <c r="G36" s="8"/>
    </row>
  </sheetData>
  <mergeCells count="13">
    <mergeCell ref="E2:E3"/>
    <mergeCell ref="F2:I2"/>
    <mergeCell ref="J2:J3"/>
    <mergeCell ref="A18:A19"/>
    <mergeCell ref="A20:A21"/>
    <mergeCell ref="A2:A3"/>
    <mergeCell ref="B2:C2"/>
    <mergeCell ref="D2:D3"/>
    <mergeCell ref="B6:C6"/>
    <mergeCell ref="F6:I6"/>
    <mergeCell ref="B7:C7"/>
    <mergeCell ref="F7:I7"/>
    <mergeCell ref="A22:A2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6640625" style="1" customWidth="1"/>
    <col min="2" max="2" width="10.77734375" style="1" customWidth="1"/>
    <col min="3" max="16384" width="9" style="1"/>
  </cols>
  <sheetData>
    <row r="1" spans="1:10">
      <c r="A1" s="4" t="s">
        <v>46</v>
      </c>
      <c r="B1" s="23"/>
      <c r="C1" s="23"/>
    </row>
    <row r="2" spans="1:10">
      <c r="A2" s="30"/>
      <c r="B2" s="32" t="s">
        <v>45</v>
      </c>
      <c r="C2" s="32"/>
      <c r="D2" s="33" t="s">
        <v>44</v>
      </c>
      <c r="E2" s="41" t="s">
        <v>43</v>
      </c>
      <c r="F2" s="35" t="s">
        <v>4</v>
      </c>
      <c r="G2" s="37"/>
      <c r="H2" s="37"/>
      <c r="I2" s="36"/>
      <c r="J2" s="30" t="s">
        <v>0</v>
      </c>
    </row>
    <row r="3" spans="1:10">
      <c r="A3" s="31"/>
      <c r="B3" s="27" t="s">
        <v>42</v>
      </c>
      <c r="C3" s="27" t="s">
        <v>27</v>
      </c>
      <c r="D3" s="34"/>
      <c r="E3" s="42"/>
      <c r="F3" s="27" t="s">
        <v>41</v>
      </c>
      <c r="G3" s="27" t="s">
        <v>40</v>
      </c>
      <c r="H3" s="27" t="s">
        <v>39</v>
      </c>
      <c r="I3" s="27" t="s">
        <v>4</v>
      </c>
      <c r="J3" s="31"/>
    </row>
    <row r="4" spans="1:10">
      <c r="A4" s="27" t="s">
        <v>3</v>
      </c>
      <c r="B4" s="21">
        <v>18</v>
      </c>
      <c r="C4" s="21">
        <v>3</v>
      </c>
      <c r="D4" s="21">
        <v>1</v>
      </c>
      <c r="E4" s="21">
        <v>2</v>
      </c>
      <c r="F4" s="21">
        <v>0</v>
      </c>
      <c r="G4" s="21">
        <v>2</v>
      </c>
      <c r="H4" s="21">
        <v>0</v>
      </c>
      <c r="I4" s="21">
        <v>2</v>
      </c>
      <c r="J4" s="21">
        <f>SUM(B4:I4)</f>
        <v>28</v>
      </c>
    </row>
    <row r="5" spans="1:10">
      <c r="A5" s="27" t="s">
        <v>2</v>
      </c>
      <c r="B5" s="20">
        <f>B4/28</f>
        <v>0.6428571428571429</v>
      </c>
      <c r="C5" s="20">
        <f t="shared" ref="C5:I5" si="0">C4/28</f>
        <v>0.10714285714285714</v>
      </c>
      <c r="D5" s="20">
        <f t="shared" si="0"/>
        <v>3.5714285714285712E-2</v>
      </c>
      <c r="E5" s="20">
        <f t="shared" si="0"/>
        <v>7.1428571428571425E-2</v>
      </c>
      <c r="F5" s="20">
        <f t="shared" si="0"/>
        <v>0</v>
      </c>
      <c r="G5" s="20">
        <f t="shared" si="0"/>
        <v>7.1428571428571425E-2</v>
      </c>
      <c r="H5" s="20">
        <f t="shared" si="0"/>
        <v>0</v>
      </c>
      <c r="I5" s="20">
        <f t="shared" si="0"/>
        <v>7.1428571428571425E-2</v>
      </c>
      <c r="J5" s="20">
        <f>SUM(B5:I5)</f>
        <v>0.99999999999999989</v>
      </c>
    </row>
    <row r="6" spans="1:10">
      <c r="A6" s="27" t="s">
        <v>3</v>
      </c>
      <c r="B6" s="35">
        <f>SUM(B4:C4)</f>
        <v>21</v>
      </c>
      <c r="C6" s="36"/>
      <c r="D6" s="21">
        <f>D4</f>
        <v>1</v>
      </c>
      <c r="E6" s="21">
        <f>E4</f>
        <v>2</v>
      </c>
      <c r="F6" s="35">
        <f>SUM(F4:I4)</f>
        <v>4</v>
      </c>
      <c r="G6" s="37"/>
      <c r="H6" s="37"/>
      <c r="I6" s="36"/>
      <c r="J6" s="21">
        <f>SUM(B6:I6)</f>
        <v>28</v>
      </c>
    </row>
    <row r="7" spans="1:10">
      <c r="A7" s="27" t="s">
        <v>2</v>
      </c>
      <c r="B7" s="38">
        <f>B6/28</f>
        <v>0.75</v>
      </c>
      <c r="C7" s="39"/>
      <c r="D7" s="20">
        <f>D5</f>
        <v>3.5714285714285712E-2</v>
      </c>
      <c r="E7" s="20">
        <f>E5</f>
        <v>7.1428571428571425E-2</v>
      </c>
      <c r="F7" s="38">
        <f>F6/28</f>
        <v>0.14285714285714285</v>
      </c>
      <c r="G7" s="40"/>
      <c r="H7" s="40"/>
      <c r="I7" s="39"/>
      <c r="J7" s="20">
        <f>SUM(B7:I7)</f>
        <v>1</v>
      </c>
    </row>
    <row r="8" spans="1:10">
      <c r="A8" s="19"/>
      <c r="B8" s="18"/>
      <c r="C8" s="17"/>
      <c r="D8" s="16"/>
      <c r="E8" s="16"/>
      <c r="F8" s="18"/>
      <c r="G8" s="17"/>
      <c r="H8" s="17"/>
      <c r="I8" s="17"/>
      <c r="J8" s="16"/>
    </row>
    <row r="9" spans="1:10">
      <c r="F9" s="1" t="s">
        <v>1</v>
      </c>
    </row>
    <row r="10" spans="1:10">
      <c r="A10" s="4" t="s">
        <v>47</v>
      </c>
    </row>
    <row r="11" spans="1:10">
      <c r="A11" s="15"/>
      <c r="B11" s="6" t="s">
        <v>37</v>
      </c>
      <c r="C11" s="27" t="s">
        <v>36</v>
      </c>
      <c r="D11" s="27" t="s">
        <v>35</v>
      </c>
      <c r="E11" s="27" t="s">
        <v>0</v>
      </c>
    </row>
    <row r="12" spans="1:10">
      <c r="A12" s="26" t="s">
        <v>3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26" t="s">
        <v>2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9"/>
      <c r="B14" s="8"/>
      <c r="C14" s="8"/>
      <c r="D14" s="8"/>
      <c r="E14" s="8"/>
      <c r="F14" s="8"/>
    </row>
    <row r="16" spans="1:10">
      <c r="A16" s="4" t="s">
        <v>48</v>
      </c>
    </row>
    <row r="17" spans="1:18">
      <c r="A17" s="26"/>
      <c r="B17" s="27" t="s">
        <v>34</v>
      </c>
      <c r="C17" s="27" t="s">
        <v>33</v>
      </c>
      <c r="D17" s="27" t="s">
        <v>32</v>
      </c>
      <c r="E17" s="27" t="s">
        <v>31</v>
      </c>
      <c r="F17" s="27" t="s">
        <v>30</v>
      </c>
      <c r="G17" s="27" t="s">
        <v>29</v>
      </c>
      <c r="H17" s="27" t="s">
        <v>4</v>
      </c>
      <c r="I17" s="27" t="s">
        <v>0</v>
      </c>
    </row>
    <row r="18" spans="1:18">
      <c r="A18" s="28" t="s">
        <v>28</v>
      </c>
      <c r="B18" s="12">
        <v>14</v>
      </c>
      <c r="C18" s="12">
        <v>1</v>
      </c>
      <c r="D18" s="12">
        <v>0</v>
      </c>
      <c r="E18" s="12">
        <v>0</v>
      </c>
      <c r="F18" s="12">
        <v>0</v>
      </c>
      <c r="G18" s="12">
        <v>2</v>
      </c>
      <c r="H18" s="12">
        <v>1</v>
      </c>
      <c r="I18" s="12">
        <f>SUM(B18:H18)</f>
        <v>18</v>
      </c>
    </row>
    <row r="19" spans="1:18">
      <c r="A19" s="29"/>
      <c r="B19" s="11">
        <f>B18/18</f>
        <v>0.77777777777777779</v>
      </c>
      <c r="C19" s="11">
        <f t="shared" ref="C19:H19" si="1">C18/18</f>
        <v>5.5555555555555552E-2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0.1111111111111111</v>
      </c>
      <c r="H19" s="11">
        <f t="shared" si="1"/>
        <v>5.5555555555555552E-2</v>
      </c>
      <c r="I19" s="11">
        <f>SUM(B19:H19)</f>
        <v>1</v>
      </c>
    </row>
    <row r="20" spans="1:18">
      <c r="A20" s="28" t="s">
        <v>27</v>
      </c>
      <c r="B20" s="12">
        <v>1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1</v>
      </c>
      <c r="I20" s="12">
        <f>SUM(B20:H20)</f>
        <v>3</v>
      </c>
    </row>
    <row r="21" spans="1:18">
      <c r="A21" s="29"/>
      <c r="B21" s="11">
        <f>B20/3</f>
        <v>0.33333333333333331</v>
      </c>
      <c r="C21" s="11">
        <f t="shared" ref="C21:H21" si="2">C20/3</f>
        <v>0</v>
      </c>
      <c r="D21" s="11">
        <f t="shared" si="2"/>
        <v>0</v>
      </c>
      <c r="E21" s="11">
        <f t="shared" si="2"/>
        <v>0</v>
      </c>
      <c r="F21" s="11">
        <f t="shared" si="2"/>
        <v>0</v>
      </c>
      <c r="G21" s="11">
        <f t="shared" si="2"/>
        <v>0.33333333333333331</v>
      </c>
      <c r="H21" s="11">
        <f t="shared" si="2"/>
        <v>0.33333333333333331</v>
      </c>
      <c r="I21" s="11">
        <f>SUM(B21:H21)</f>
        <v>1</v>
      </c>
    </row>
    <row r="22" spans="1:18">
      <c r="A22" s="28" t="s">
        <v>0</v>
      </c>
      <c r="B22" s="12">
        <f t="shared" ref="B22:I22" si="3">SUM(B18+B20)</f>
        <v>15</v>
      </c>
      <c r="C22" s="12">
        <f t="shared" si="3"/>
        <v>1</v>
      </c>
      <c r="D22" s="12">
        <f t="shared" si="3"/>
        <v>0</v>
      </c>
      <c r="E22" s="12">
        <f t="shared" si="3"/>
        <v>0</v>
      </c>
      <c r="F22" s="12">
        <f t="shared" si="3"/>
        <v>0</v>
      </c>
      <c r="G22" s="12">
        <f t="shared" si="3"/>
        <v>3</v>
      </c>
      <c r="H22" s="12">
        <f t="shared" si="3"/>
        <v>2</v>
      </c>
      <c r="I22" s="12">
        <f t="shared" si="3"/>
        <v>21</v>
      </c>
    </row>
    <row r="23" spans="1:18">
      <c r="A23" s="29"/>
      <c r="B23" s="11">
        <f>B22/21</f>
        <v>0.7142857142857143</v>
      </c>
      <c r="C23" s="11">
        <f t="shared" ref="C23:H23" si="4">C22/21</f>
        <v>4.7619047619047616E-2</v>
      </c>
      <c r="D23" s="11">
        <f t="shared" si="4"/>
        <v>0</v>
      </c>
      <c r="E23" s="11">
        <f t="shared" si="4"/>
        <v>0</v>
      </c>
      <c r="F23" s="11">
        <f t="shared" si="4"/>
        <v>0</v>
      </c>
      <c r="G23" s="11">
        <f t="shared" si="4"/>
        <v>0.14285714285714285</v>
      </c>
      <c r="H23" s="11">
        <f t="shared" si="4"/>
        <v>9.5238095238095233E-2</v>
      </c>
      <c r="I23" s="11">
        <f>SUM(B23:H23)</f>
        <v>0.99999999999999989</v>
      </c>
    </row>
    <row r="24" spans="1:18">
      <c r="A24" s="9"/>
      <c r="B24" s="14"/>
      <c r="C24" s="14"/>
      <c r="D24" s="14"/>
      <c r="E24" s="14"/>
      <c r="F24" s="14"/>
      <c r="G24" s="14"/>
      <c r="H24" s="14"/>
      <c r="I24" s="14"/>
    </row>
    <row r="26" spans="1:18">
      <c r="A26" s="4" t="s">
        <v>49</v>
      </c>
    </row>
    <row r="27" spans="1:18" ht="55.2">
      <c r="A27" s="3"/>
      <c r="B27" s="13" t="s">
        <v>26</v>
      </c>
      <c r="C27" s="13" t="s">
        <v>25</v>
      </c>
      <c r="D27" s="13" t="s">
        <v>24</v>
      </c>
      <c r="E27" s="13" t="s">
        <v>23</v>
      </c>
      <c r="F27" s="13" t="s">
        <v>22</v>
      </c>
      <c r="G27" s="13" t="s">
        <v>21</v>
      </c>
      <c r="H27" s="13" t="s">
        <v>20</v>
      </c>
      <c r="I27" s="13" t="s">
        <v>19</v>
      </c>
      <c r="J27" s="13" t="s">
        <v>18</v>
      </c>
      <c r="K27" s="13" t="s">
        <v>17</v>
      </c>
      <c r="L27" s="13" t="s">
        <v>16</v>
      </c>
      <c r="M27" s="13" t="s">
        <v>15</v>
      </c>
      <c r="N27" s="13" t="s">
        <v>14</v>
      </c>
      <c r="O27" s="13" t="s">
        <v>13</v>
      </c>
      <c r="P27" s="13" t="s">
        <v>12</v>
      </c>
      <c r="Q27" s="13" t="s">
        <v>11</v>
      </c>
      <c r="R27" s="13" t="s">
        <v>0</v>
      </c>
    </row>
    <row r="28" spans="1:18">
      <c r="A28" s="26" t="s">
        <v>3</v>
      </c>
      <c r="B28" s="3">
        <v>0</v>
      </c>
      <c r="C28" s="3">
        <v>1</v>
      </c>
      <c r="D28" s="3">
        <v>0</v>
      </c>
      <c r="E28" s="3">
        <v>0</v>
      </c>
      <c r="F28" s="3">
        <v>0</v>
      </c>
      <c r="G28" s="3">
        <v>0</v>
      </c>
      <c r="H28" s="3">
        <v>7</v>
      </c>
      <c r="I28" s="3">
        <v>7</v>
      </c>
      <c r="J28" s="3">
        <v>0</v>
      </c>
      <c r="K28" s="3">
        <v>0</v>
      </c>
      <c r="L28" s="3">
        <v>3</v>
      </c>
      <c r="M28" s="3">
        <v>1</v>
      </c>
      <c r="N28" s="3">
        <v>0</v>
      </c>
      <c r="O28" s="3">
        <v>0</v>
      </c>
      <c r="P28" s="3">
        <v>2</v>
      </c>
      <c r="Q28" s="3">
        <v>0</v>
      </c>
      <c r="R28" s="3">
        <f>SUM(B28:Q28)</f>
        <v>21</v>
      </c>
    </row>
    <row r="29" spans="1:18">
      <c r="A29" s="26" t="s">
        <v>2</v>
      </c>
      <c r="B29" s="2">
        <f>B28/21</f>
        <v>0</v>
      </c>
      <c r="C29" s="2">
        <f t="shared" ref="C29:Q29" si="5">C28/21</f>
        <v>4.7619047619047616E-2</v>
      </c>
      <c r="D29" s="2">
        <f t="shared" si="5"/>
        <v>0</v>
      </c>
      <c r="E29" s="2">
        <f t="shared" si="5"/>
        <v>0</v>
      </c>
      <c r="F29" s="2">
        <f t="shared" si="5"/>
        <v>0</v>
      </c>
      <c r="G29" s="2">
        <f t="shared" si="5"/>
        <v>0</v>
      </c>
      <c r="H29" s="2">
        <f t="shared" si="5"/>
        <v>0.33333333333333331</v>
      </c>
      <c r="I29" s="2">
        <f t="shared" si="5"/>
        <v>0.33333333333333331</v>
      </c>
      <c r="J29" s="2">
        <f t="shared" si="5"/>
        <v>0</v>
      </c>
      <c r="K29" s="2">
        <f t="shared" si="5"/>
        <v>0</v>
      </c>
      <c r="L29" s="2">
        <f t="shared" si="5"/>
        <v>0.14285714285714285</v>
      </c>
      <c r="M29" s="2">
        <f t="shared" si="5"/>
        <v>4.7619047619047616E-2</v>
      </c>
      <c r="N29" s="2">
        <f t="shared" si="5"/>
        <v>0</v>
      </c>
      <c r="O29" s="2">
        <f t="shared" si="5"/>
        <v>0</v>
      </c>
      <c r="P29" s="2">
        <f t="shared" si="5"/>
        <v>9.5238095238095233E-2</v>
      </c>
      <c r="Q29" s="2">
        <f t="shared" si="5"/>
        <v>0</v>
      </c>
      <c r="R29" s="2">
        <f>SUM(B29:Q29)</f>
        <v>0.99999999999999989</v>
      </c>
    </row>
    <row r="30" spans="1:18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18">
      <c r="A32" s="4" t="s">
        <v>50</v>
      </c>
    </row>
    <row r="33" spans="1:7">
      <c r="A33" s="3"/>
      <c r="B33" s="27" t="s">
        <v>9</v>
      </c>
      <c r="C33" s="27" t="s">
        <v>8</v>
      </c>
      <c r="D33" s="27" t="s">
        <v>5</v>
      </c>
      <c r="E33" s="27" t="s">
        <v>7</v>
      </c>
      <c r="F33" s="27" t="s">
        <v>6</v>
      </c>
      <c r="G33" s="27" t="s">
        <v>0</v>
      </c>
    </row>
    <row r="34" spans="1:7">
      <c r="A34" s="26" t="s">
        <v>3</v>
      </c>
      <c r="B34" s="3">
        <v>6</v>
      </c>
      <c r="C34" s="3">
        <v>3</v>
      </c>
      <c r="D34" s="3">
        <v>12</v>
      </c>
      <c r="E34" s="3">
        <v>0</v>
      </c>
      <c r="F34" s="3">
        <v>0</v>
      </c>
      <c r="G34" s="3">
        <f>SUM(B34:F34)</f>
        <v>21</v>
      </c>
    </row>
    <row r="35" spans="1:7">
      <c r="A35" s="26" t="s">
        <v>2</v>
      </c>
      <c r="B35" s="2">
        <f>B34/21</f>
        <v>0.2857142857142857</v>
      </c>
      <c r="C35" s="2">
        <f t="shared" ref="C35:F35" si="6">C34/21</f>
        <v>0.14285714285714285</v>
      </c>
      <c r="D35" s="2">
        <f t="shared" si="6"/>
        <v>0.5714285714285714</v>
      </c>
      <c r="E35" s="2">
        <f t="shared" si="6"/>
        <v>0</v>
      </c>
      <c r="F35" s="2">
        <f t="shared" si="6"/>
        <v>0</v>
      </c>
      <c r="G35" s="2">
        <f>SUM(B35:F35)</f>
        <v>1</v>
      </c>
    </row>
    <row r="36" spans="1:7">
      <c r="A36" s="9"/>
      <c r="B36" s="8"/>
      <c r="C36" s="8"/>
      <c r="D36" s="8"/>
      <c r="E36" s="8"/>
      <c r="F36" s="8"/>
      <c r="G36" s="8"/>
    </row>
  </sheetData>
  <mergeCells count="13">
    <mergeCell ref="A18:A19"/>
    <mergeCell ref="A20:A21"/>
    <mergeCell ref="A22:A23"/>
    <mergeCell ref="J2:J3"/>
    <mergeCell ref="B6:C6"/>
    <mergeCell ref="F6:I6"/>
    <mergeCell ref="B7:C7"/>
    <mergeCell ref="F7:I7"/>
    <mergeCell ref="A2:A3"/>
    <mergeCell ref="B2:C2"/>
    <mergeCell ref="D2:D3"/>
    <mergeCell ref="E2:E3"/>
    <mergeCell ref="F2:I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/>
  </sheetViews>
  <sheetFormatPr defaultColWidth="9" defaultRowHeight="16.2"/>
  <cols>
    <col min="1" max="1" width="9.6640625" style="1" customWidth="1"/>
    <col min="2" max="2" width="10.77734375" style="1" customWidth="1"/>
    <col min="3" max="16384" width="9" style="1"/>
  </cols>
  <sheetData>
    <row r="1" spans="1:10">
      <c r="A1" s="4" t="s">
        <v>46</v>
      </c>
      <c r="B1" s="23"/>
      <c r="C1" s="23"/>
    </row>
    <row r="2" spans="1:10">
      <c r="A2" s="30"/>
      <c r="B2" s="32" t="s">
        <v>45</v>
      </c>
      <c r="C2" s="32"/>
      <c r="D2" s="33" t="s">
        <v>44</v>
      </c>
      <c r="E2" s="41" t="s">
        <v>43</v>
      </c>
      <c r="F2" s="35" t="s">
        <v>4</v>
      </c>
      <c r="G2" s="37"/>
      <c r="H2" s="37"/>
      <c r="I2" s="36"/>
      <c r="J2" s="30" t="s">
        <v>0</v>
      </c>
    </row>
    <row r="3" spans="1:10">
      <c r="A3" s="31"/>
      <c r="B3" s="24" t="s">
        <v>42</v>
      </c>
      <c r="C3" s="24" t="s">
        <v>27</v>
      </c>
      <c r="D3" s="34"/>
      <c r="E3" s="42"/>
      <c r="F3" s="24" t="s">
        <v>41</v>
      </c>
      <c r="G3" s="24" t="s">
        <v>40</v>
      </c>
      <c r="H3" s="24" t="s">
        <v>39</v>
      </c>
      <c r="I3" s="24" t="s">
        <v>4</v>
      </c>
      <c r="J3" s="31"/>
    </row>
    <row r="4" spans="1:10">
      <c r="A4" s="24" t="s">
        <v>3</v>
      </c>
      <c r="B4" s="21">
        <v>616</v>
      </c>
      <c r="C4" s="21">
        <v>32</v>
      </c>
      <c r="D4" s="21">
        <v>47</v>
      </c>
      <c r="E4" s="21">
        <v>25</v>
      </c>
      <c r="F4" s="21">
        <v>5</v>
      </c>
      <c r="G4" s="21">
        <v>27</v>
      </c>
      <c r="H4" s="21">
        <v>7</v>
      </c>
      <c r="I4" s="21">
        <v>10</v>
      </c>
      <c r="J4" s="21">
        <f>SUM(B4:I4)</f>
        <v>769</v>
      </c>
    </row>
    <row r="5" spans="1:10">
      <c r="A5" s="24" t="s">
        <v>2</v>
      </c>
      <c r="B5" s="20">
        <f>B4/769</f>
        <v>0.80104031209362814</v>
      </c>
      <c r="C5" s="20">
        <f t="shared" ref="C5:I5" si="0">C4/769</f>
        <v>4.1612483745123538E-2</v>
      </c>
      <c r="D5" s="20">
        <f t="shared" si="0"/>
        <v>6.1118335500650198E-2</v>
      </c>
      <c r="E5" s="20">
        <f t="shared" si="0"/>
        <v>3.2509752925877766E-2</v>
      </c>
      <c r="F5" s="20">
        <f t="shared" si="0"/>
        <v>6.5019505851755524E-3</v>
      </c>
      <c r="G5" s="20">
        <f t="shared" si="0"/>
        <v>3.5110533159947985E-2</v>
      </c>
      <c r="H5" s="20">
        <f t="shared" si="0"/>
        <v>9.1027308192457735E-3</v>
      </c>
      <c r="I5" s="20">
        <f t="shared" si="0"/>
        <v>1.3003901170351105E-2</v>
      </c>
      <c r="J5" s="20">
        <f>SUM(B5:I5)</f>
        <v>0.99999999999999989</v>
      </c>
    </row>
    <row r="6" spans="1:10">
      <c r="A6" s="24" t="s">
        <v>3</v>
      </c>
      <c r="B6" s="35">
        <f>SUM(B4:C4)</f>
        <v>648</v>
      </c>
      <c r="C6" s="36"/>
      <c r="D6" s="21">
        <f>D4</f>
        <v>47</v>
      </c>
      <c r="E6" s="21">
        <f>E4</f>
        <v>25</v>
      </c>
      <c r="F6" s="35">
        <f>SUM(F4:I4)</f>
        <v>49</v>
      </c>
      <c r="G6" s="37"/>
      <c r="H6" s="37"/>
      <c r="I6" s="36"/>
      <c r="J6" s="21">
        <f>SUM(B6:I6)</f>
        <v>769</v>
      </c>
    </row>
    <row r="7" spans="1:10">
      <c r="A7" s="24" t="s">
        <v>2</v>
      </c>
      <c r="B7" s="38">
        <f>B6/769</f>
        <v>0.84265279583875163</v>
      </c>
      <c r="C7" s="39"/>
      <c r="D7" s="20">
        <f>D5</f>
        <v>6.1118335500650198E-2</v>
      </c>
      <c r="E7" s="20">
        <f>E5</f>
        <v>3.2509752925877766E-2</v>
      </c>
      <c r="F7" s="38">
        <f>F6/769</f>
        <v>6.3719115734720416E-2</v>
      </c>
      <c r="G7" s="40"/>
      <c r="H7" s="40"/>
      <c r="I7" s="39"/>
      <c r="J7" s="20">
        <f>SUM(B7:I7)</f>
        <v>1</v>
      </c>
    </row>
    <row r="8" spans="1:10">
      <c r="A8" s="19"/>
      <c r="B8" s="18"/>
      <c r="C8" s="17"/>
      <c r="D8" s="16"/>
      <c r="E8" s="16"/>
      <c r="F8" s="18"/>
      <c r="G8" s="17"/>
      <c r="H8" s="17"/>
      <c r="I8" s="17"/>
      <c r="J8" s="16"/>
    </row>
    <row r="9" spans="1:10">
      <c r="F9" s="1" t="s">
        <v>1</v>
      </c>
    </row>
    <row r="10" spans="1:10">
      <c r="A10" s="4" t="s">
        <v>47</v>
      </c>
    </row>
    <row r="11" spans="1:10">
      <c r="A11" s="15"/>
      <c r="B11" s="6" t="s">
        <v>37</v>
      </c>
      <c r="C11" s="24" t="s">
        <v>36</v>
      </c>
      <c r="D11" s="24" t="s">
        <v>35</v>
      </c>
      <c r="E11" s="24" t="s">
        <v>0</v>
      </c>
    </row>
    <row r="12" spans="1:10">
      <c r="A12" s="25" t="s">
        <v>3</v>
      </c>
      <c r="B12" s="3">
        <v>1</v>
      </c>
      <c r="C12" s="3">
        <v>1</v>
      </c>
      <c r="D12" s="3">
        <v>3</v>
      </c>
      <c r="E12" s="3">
        <f>SUM(B12:D12)</f>
        <v>5</v>
      </c>
    </row>
    <row r="13" spans="1:10">
      <c r="A13" s="25" t="s">
        <v>2</v>
      </c>
      <c r="B13" s="2">
        <f>B12/5</f>
        <v>0.2</v>
      </c>
      <c r="C13" s="2">
        <f t="shared" ref="C13:D13" si="1">C12/5</f>
        <v>0.2</v>
      </c>
      <c r="D13" s="2">
        <f t="shared" si="1"/>
        <v>0.6</v>
      </c>
      <c r="E13" s="2">
        <f>SUM(B13:D13)</f>
        <v>1</v>
      </c>
    </row>
    <row r="14" spans="1:10">
      <c r="A14" s="9"/>
      <c r="B14" s="8"/>
      <c r="C14" s="8"/>
      <c r="D14" s="8"/>
      <c r="E14" s="8"/>
      <c r="F14" s="8"/>
    </row>
    <row r="16" spans="1:10">
      <c r="A16" s="4" t="s">
        <v>48</v>
      </c>
    </row>
    <row r="17" spans="1:18">
      <c r="A17" s="25"/>
      <c r="B17" s="24" t="s">
        <v>34</v>
      </c>
      <c r="C17" s="24" t="s">
        <v>33</v>
      </c>
      <c r="D17" s="24" t="s">
        <v>32</v>
      </c>
      <c r="E17" s="24" t="s">
        <v>31</v>
      </c>
      <c r="F17" s="24" t="s">
        <v>30</v>
      </c>
      <c r="G17" s="24" t="s">
        <v>29</v>
      </c>
      <c r="H17" s="24" t="s">
        <v>4</v>
      </c>
      <c r="I17" s="24" t="s">
        <v>0</v>
      </c>
    </row>
    <row r="18" spans="1:18">
      <c r="A18" s="28" t="s">
        <v>28</v>
      </c>
      <c r="B18" s="12">
        <v>542</v>
      </c>
      <c r="C18" s="12">
        <v>24</v>
      </c>
      <c r="D18" s="12">
        <v>0</v>
      </c>
      <c r="E18" s="12">
        <v>9</v>
      </c>
      <c r="F18" s="12">
        <v>7</v>
      </c>
      <c r="G18" s="12">
        <v>5</v>
      </c>
      <c r="H18" s="12">
        <v>29</v>
      </c>
      <c r="I18" s="12">
        <f>SUM(B18:H18)</f>
        <v>616</v>
      </c>
    </row>
    <row r="19" spans="1:18">
      <c r="A19" s="29"/>
      <c r="B19" s="11">
        <f>B18/616</f>
        <v>0.87987012987012991</v>
      </c>
      <c r="C19" s="11">
        <f t="shared" ref="C19:H19" si="2">C18/616</f>
        <v>3.896103896103896E-2</v>
      </c>
      <c r="D19" s="11">
        <f t="shared" si="2"/>
        <v>0</v>
      </c>
      <c r="E19" s="11">
        <f t="shared" si="2"/>
        <v>1.461038961038961E-2</v>
      </c>
      <c r="F19" s="11">
        <f t="shared" si="2"/>
        <v>1.1363636363636364E-2</v>
      </c>
      <c r="G19" s="11">
        <f t="shared" si="2"/>
        <v>8.1168831168831161E-3</v>
      </c>
      <c r="H19" s="11">
        <f t="shared" si="2"/>
        <v>4.707792207792208E-2</v>
      </c>
      <c r="I19" s="11">
        <f>SUM(B19:H19)</f>
        <v>1</v>
      </c>
    </row>
    <row r="20" spans="1:18">
      <c r="A20" s="28" t="s">
        <v>27</v>
      </c>
      <c r="B20" s="12">
        <v>14</v>
      </c>
      <c r="C20" s="12">
        <v>0</v>
      </c>
      <c r="D20" s="12">
        <v>1</v>
      </c>
      <c r="E20" s="12">
        <v>3</v>
      </c>
      <c r="F20" s="12">
        <v>0</v>
      </c>
      <c r="G20" s="12">
        <v>5</v>
      </c>
      <c r="H20" s="12">
        <v>9</v>
      </c>
      <c r="I20" s="12">
        <f>SUM(B20:H20)</f>
        <v>32</v>
      </c>
    </row>
    <row r="21" spans="1:18">
      <c r="A21" s="29"/>
      <c r="B21" s="11">
        <f>B20/32</f>
        <v>0.4375</v>
      </c>
      <c r="C21" s="11">
        <f t="shared" ref="C21:H21" si="3">C20/32</f>
        <v>0</v>
      </c>
      <c r="D21" s="11">
        <f t="shared" si="3"/>
        <v>3.125E-2</v>
      </c>
      <c r="E21" s="11">
        <f t="shared" si="3"/>
        <v>9.375E-2</v>
      </c>
      <c r="F21" s="11">
        <f t="shared" si="3"/>
        <v>0</v>
      </c>
      <c r="G21" s="11">
        <f t="shared" si="3"/>
        <v>0.15625</v>
      </c>
      <c r="H21" s="11">
        <f t="shared" si="3"/>
        <v>0.28125</v>
      </c>
      <c r="I21" s="11">
        <f>SUM(B21:H21)</f>
        <v>1</v>
      </c>
    </row>
    <row r="22" spans="1:18">
      <c r="A22" s="28" t="s">
        <v>0</v>
      </c>
      <c r="B22" s="12">
        <f t="shared" ref="B22:I22" si="4">SUM(B18+B20)</f>
        <v>556</v>
      </c>
      <c r="C22" s="12">
        <f t="shared" si="4"/>
        <v>24</v>
      </c>
      <c r="D22" s="12">
        <f t="shared" si="4"/>
        <v>1</v>
      </c>
      <c r="E22" s="12">
        <f t="shared" si="4"/>
        <v>12</v>
      </c>
      <c r="F22" s="12">
        <f t="shared" si="4"/>
        <v>7</v>
      </c>
      <c r="G22" s="12">
        <f t="shared" si="4"/>
        <v>10</v>
      </c>
      <c r="H22" s="12">
        <f t="shared" si="4"/>
        <v>38</v>
      </c>
      <c r="I22" s="12">
        <f t="shared" si="4"/>
        <v>648</v>
      </c>
    </row>
    <row r="23" spans="1:18">
      <c r="A23" s="29"/>
      <c r="B23" s="11">
        <f>B22/648</f>
        <v>0.85802469135802473</v>
      </c>
      <c r="C23" s="11">
        <f t="shared" ref="C23:H23" si="5">C22/648</f>
        <v>3.7037037037037035E-2</v>
      </c>
      <c r="D23" s="11">
        <f t="shared" si="5"/>
        <v>1.5432098765432098E-3</v>
      </c>
      <c r="E23" s="11">
        <f t="shared" si="5"/>
        <v>1.8518518518518517E-2</v>
      </c>
      <c r="F23" s="11">
        <f t="shared" si="5"/>
        <v>1.0802469135802469E-2</v>
      </c>
      <c r="G23" s="11">
        <f t="shared" si="5"/>
        <v>1.5432098765432098E-2</v>
      </c>
      <c r="H23" s="11">
        <f t="shared" si="5"/>
        <v>5.8641975308641972E-2</v>
      </c>
      <c r="I23" s="11">
        <f>SUM(B23:H23)</f>
        <v>1</v>
      </c>
    </row>
    <row r="24" spans="1:18">
      <c r="A24" s="9"/>
      <c r="B24" s="14"/>
      <c r="C24" s="14"/>
      <c r="D24" s="14"/>
      <c r="E24" s="14"/>
      <c r="F24" s="14"/>
      <c r="G24" s="14"/>
      <c r="H24" s="14"/>
      <c r="I24" s="14"/>
    </row>
    <row r="26" spans="1:18">
      <c r="A26" s="4" t="s">
        <v>49</v>
      </c>
    </row>
    <row r="27" spans="1:18" ht="55.2">
      <c r="A27" s="3"/>
      <c r="B27" s="13" t="s">
        <v>26</v>
      </c>
      <c r="C27" s="13" t="s">
        <v>25</v>
      </c>
      <c r="D27" s="13" t="s">
        <v>24</v>
      </c>
      <c r="E27" s="13" t="s">
        <v>23</v>
      </c>
      <c r="F27" s="13" t="s">
        <v>22</v>
      </c>
      <c r="G27" s="13" t="s">
        <v>21</v>
      </c>
      <c r="H27" s="13" t="s">
        <v>20</v>
      </c>
      <c r="I27" s="13" t="s">
        <v>19</v>
      </c>
      <c r="J27" s="13" t="s">
        <v>18</v>
      </c>
      <c r="K27" s="13" t="s">
        <v>17</v>
      </c>
      <c r="L27" s="13" t="s">
        <v>16</v>
      </c>
      <c r="M27" s="13" t="s">
        <v>15</v>
      </c>
      <c r="N27" s="13" t="s">
        <v>14</v>
      </c>
      <c r="O27" s="13" t="s">
        <v>13</v>
      </c>
      <c r="P27" s="13" t="s">
        <v>12</v>
      </c>
      <c r="Q27" s="13" t="s">
        <v>11</v>
      </c>
      <c r="R27" s="13" t="s">
        <v>0</v>
      </c>
    </row>
    <row r="28" spans="1:18">
      <c r="A28" s="25" t="s">
        <v>3</v>
      </c>
      <c r="B28" s="3">
        <v>89</v>
      </c>
      <c r="C28" s="3">
        <v>37</v>
      </c>
      <c r="D28" s="3">
        <v>146</v>
      </c>
      <c r="E28" s="3">
        <v>23</v>
      </c>
      <c r="F28" s="3">
        <v>14</v>
      </c>
      <c r="G28" s="3">
        <v>3</v>
      </c>
      <c r="H28" s="3">
        <v>58</v>
      </c>
      <c r="I28" s="3">
        <v>49</v>
      </c>
      <c r="J28" s="3">
        <v>14</v>
      </c>
      <c r="K28" s="3">
        <v>11</v>
      </c>
      <c r="L28" s="3">
        <v>48</v>
      </c>
      <c r="M28" s="3">
        <v>16</v>
      </c>
      <c r="N28" s="3">
        <v>5</v>
      </c>
      <c r="O28" s="3">
        <v>3</v>
      </c>
      <c r="P28" s="3">
        <v>127</v>
      </c>
      <c r="Q28" s="3">
        <v>5</v>
      </c>
      <c r="R28" s="3">
        <f>SUM(B28:Q28)</f>
        <v>648</v>
      </c>
    </row>
    <row r="29" spans="1:18">
      <c r="A29" s="25" t="s">
        <v>2</v>
      </c>
      <c r="B29" s="2">
        <f>B28/648</f>
        <v>0.13734567901234568</v>
      </c>
      <c r="C29" s="2">
        <f t="shared" ref="C29:Q29" si="6">C28/648</f>
        <v>5.7098765432098762E-2</v>
      </c>
      <c r="D29" s="2">
        <f t="shared" si="6"/>
        <v>0.22530864197530864</v>
      </c>
      <c r="E29" s="2">
        <f t="shared" si="6"/>
        <v>3.5493827160493825E-2</v>
      </c>
      <c r="F29" s="2">
        <f t="shared" si="6"/>
        <v>2.1604938271604937E-2</v>
      </c>
      <c r="G29" s="2">
        <f t="shared" si="6"/>
        <v>4.6296296296296294E-3</v>
      </c>
      <c r="H29" s="2">
        <f t="shared" si="6"/>
        <v>8.9506172839506168E-2</v>
      </c>
      <c r="I29" s="2">
        <f t="shared" si="6"/>
        <v>7.5617283950617287E-2</v>
      </c>
      <c r="J29" s="2">
        <f t="shared" si="6"/>
        <v>2.1604938271604937E-2</v>
      </c>
      <c r="K29" s="2">
        <f t="shared" si="6"/>
        <v>1.6975308641975308E-2</v>
      </c>
      <c r="L29" s="2">
        <f t="shared" si="6"/>
        <v>7.407407407407407E-2</v>
      </c>
      <c r="M29" s="2">
        <f t="shared" si="6"/>
        <v>2.4691358024691357E-2</v>
      </c>
      <c r="N29" s="2">
        <f t="shared" si="6"/>
        <v>7.716049382716049E-3</v>
      </c>
      <c r="O29" s="2">
        <f t="shared" si="6"/>
        <v>4.6296296296296294E-3</v>
      </c>
      <c r="P29" s="2">
        <f t="shared" si="6"/>
        <v>0.19598765432098766</v>
      </c>
      <c r="Q29" s="2">
        <f t="shared" si="6"/>
        <v>7.716049382716049E-3</v>
      </c>
      <c r="R29" s="2">
        <f>SUM(B29:Q29)</f>
        <v>1</v>
      </c>
    </row>
    <row r="30" spans="1:18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18">
      <c r="A32" s="4" t="s">
        <v>50</v>
      </c>
    </row>
    <row r="33" spans="1:7">
      <c r="A33" s="3"/>
      <c r="B33" s="24" t="s">
        <v>9</v>
      </c>
      <c r="C33" s="24" t="s">
        <v>8</v>
      </c>
      <c r="D33" s="24" t="s">
        <v>5</v>
      </c>
      <c r="E33" s="24" t="s">
        <v>7</v>
      </c>
      <c r="F33" s="24" t="s">
        <v>6</v>
      </c>
      <c r="G33" s="24" t="s">
        <v>0</v>
      </c>
    </row>
    <row r="34" spans="1:7">
      <c r="A34" s="25" t="s">
        <v>3</v>
      </c>
      <c r="B34" s="3">
        <v>91</v>
      </c>
      <c r="C34" s="3">
        <v>230</v>
      </c>
      <c r="D34" s="3">
        <v>318</v>
      </c>
      <c r="E34" s="3">
        <v>3</v>
      </c>
      <c r="F34" s="3">
        <v>6</v>
      </c>
      <c r="G34" s="3">
        <f>SUM(B34:F34)</f>
        <v>648</v>
      </c>
    </row>
    <row r="35" spans="1:7">
      <c r="A35" s="25" t="s">
        <v>2</v>
      </c>
      <c r="B35" s="2">
        <f>B34/648</f>
        <v>0.14043209876543211</v>
      </c>
      <c r="C35" s="2">
        <f t="shared" ref="C35:F35" si="7">C34/648</f>
        <v>0.35493827160493829</v>
      </c>
      <c r="D35" s="2">
        <f t="shared" si="7"/>
        <v>0.49074074074074076</v>
      </c>
      <c r="E35" s="2">
        <f t="shared" si="7"/>
        <v>4.6296296296296294E-3</v>
      </c>
      <c r="F35" s="2">
        <f t="shared" si="7"/>
        <v>9.2592592592592587E-3</v>
      </c>
      <c r="G35" s="2">
        <f>SUM(B35:F35)</f>
        <v>1</v>
      </c>
    </row>
  </sheetData>
  <mergeCells count="13">
    <mergeCell ref="A22:A23"/>
    <mergeCell ref="B6:C6"/>
    <mergeCell ref="F6:I6"/>
    <mergeCell ref="B7:C7"/>
    <mergeCell ref="F7:I7"/>
    <mergeCell ref="E2:E3"/>
    <mergeCell ref="F2:I2"/>
    <mergeCell ref="J2:J3"/>
    <mergeCell ref="A18:A19"/>
    <mergeCell ref="A20:A21"/>
    <mergeCell ref="A2:A3"/>
    <mergeCell ref="B2:C2"/>
    <mergeCell ref="D2:D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/>
  </sheetViews>
  <sheetFormatPr defaultColWidth="9" defaultRowHeight="16.2"/>
  <cols>
    <col min="1" max="1" width="9.6640625" style="1" customWidth="1"/>
    <col min="2" max="2" width="10.77734375" style="1" customWidth="1"/>
    <col min="3" max="16384" width="9" style="1"/>
  </cols>
  <sheetData>
    <row r="1" spans="1:10">
      <c r="A1" s="4" t="s">
        <v>46</v>
      </c>
      <c r="B1" s="23"/>
      <c r="C1" s="23"/>
    </row>
    <row r="2" spans="1:10">
      <c r="A2" s="30"/>
      <c r="B2" s="32" t="s">
        <v>45</v>
      </c>
      <c r="C2" s="32"/>
      <c r="D2" s="33" t="s">
        <v>44</v>
      </c>
      <c r="E2" s="41" t="s">
        <v>43</v>
      </c>
      <c r="F2" s="35" t="s">
        <v>4</v>
      </c>
      <c r="G2" s="37"/>
      <c r="H2" s="37"/>
      <c r="I2" s="36"/>
      <c r="J2" s="30" t="s">
        <v>0</v>
      </c>
    </row>
    <row r="3" spans="1:10">
      <c r="A3" s="31"/>
      <c r="B3" s="24" t="s">
        <v>42</v>
      </c>
      <c r="C3" s="24" t="s">
        <v>27</v>
      </c>
      <c r="D3" s="34"/>
      <c r="E3" s="42"/>
      <c r="F3" s="24" t="s">
        <v>41</v>
      </c>
      <c r="G3" s="24" t="s">
        <v>40</v>
      </c>
      <c r="H3" s="24" t="s">
        <v>39</v>
      </c>
      <c r="I3" s="24" t="s">
        <v>4</v>
      </c>
      <c r="J3" s="31"/>
    </row>
    <row r="4" spans="1:10">
      <c r="A4" s="24" t="s">
        <v>3</v>
      </c>
      <c r="B4" s="21">
        <v>35</v>
      </c>
      <c r="C4" s="21">
        <v>1</v>
      </c>
      <c r="D4" s="21">
        <v>12</v>
      </c>
      <c r="E4" s="21">
        <v>3</v>
      </c>
      <c r="F4" s="21">
        <v>1</v>
      </c>
      <c r="G4" s="21">
        <v>3</v>
      </c>
      <c r="H4" s="21">
        <v>0</v>
      </c>
      <c r="I4" s="21">
        <v>1</v>
      </c>
      <c r="J4" s="21">
        <f>SUM(B4:I4)</f>
        <v>56</v>
      </c>
    </row>
    <row r="5" spans="1:10">
      <c r="A5" s="24" t="s">
        <v>2</v>
      </c>
      <c r="B5" s="20">
        <f>B4/56</f>
        <v>0.625</v>
      </c>
      <c r="C5" s="20">
        <f t="shared" ref="C5:I5" si="0">C4/56</f>
        <v>1.7857142857142856E-2</v>
      </c>
      <c r="D5" s="20">
        <f t="shared" si="0"/>
        <v>0.21428571428571427</v>
      </c>
      <c r="E5" s="20">
        <f t="shared" si="0"/>
        <v>5.3571428571428568E-2</v>
      </c>
      <c r="F5" s="20">
        <f t="shared" si="0"/>
        <v>1.7857142857142856E-2</v>
      </c>
      <c r="G5" s="20">
        <f t="shared" si="0"/>
        <v>5.3571428571428568E-2</v>
      </c>
      <c r="H5" s="20">
        <f t="shared" si="0"/>
        <v>0</v>
      </c>
      <c r="I5" s="20">
        <f t="shared" si="0"/>
        <v>1.7857142857142856E-2</v>
      </c>
      <c r="J5" s="20">
        <f>SUM(B5:I5)</f>
        <v>1.0000000000000002</v>
      </c>
    </row>
    <row r="6" spans="1:10">
      <c r="A6" s="24" t="s">
        <v>3</v>
      </c>
      <c r="B6" s="35">
        <f>SUM(B4:C4)</f>
        <v>36</v>
      </c>
      <c r="C6" s="36"/>
      <c r="D6" s="21">
        <f>D4</f>
        <v>12</v>
      </c>
      <c r="E6" s="21">
        <f>E4</f>
        <v>3</v>
      </c>
      <c r="F6" s="35">
        <f>SUM(F4:I4)</f>
        <v>5</v>
      </c>
      <c r="G6" s="37"/>
      <c r="H6" s="37"/>
      <c r="I6" s="36"/>
      <c r="J6" s="21">
        <f>SUM(B6:I6)</f>
        <v>56</v>
      </c>
    </row>
    <row r="7" spans="1:10">
      <c r="A7" s="24" t="s">
        <v>2</v>
      </c>
      <c r="B7" s="38">
        <f>B6/56</f>
        <v>0.6428571428571429</v>
      </c>
      <c r="C7" s="39"/>
      <c r="D7" s="20">
        <f>D5</f>
        <v>0.21428571428571427</v>
      </c>
      <c r="E7" s="20">
        <f>E5</f>
        <v>5.3571428571428568E-2</v>
      </c>
      <c r="F7" s="38">
        <f>F6/56</f>
        <v>8.9285714285714288E-2</v>
      </c>
      <c r="G7" s="40"/>
      <c r="H7" s="40"/>
      <c r="I7" s="39"/>
      <c r="J7" s="20">
        <f>SUM(B7:I7)</f>
        <v>1</v>
      </c>
    </row>
    <row r="8" spans="1:10">
      <c r="A8" s="19"/>
      <c r="B8" s="18"/>
      <c r="C8" s="17"/>
      <c r="D8" s="16"/>
      <c r="E8" s="16"/>
      <c r="F8" s="18"/>
      <c r="G8" s="17"/>
      <c r="H8" s="17"/>
      <c r="I8" s="17"/>
      <c r="J8" s="16"/>
    </row>
    <row r="9" spans="1:10">
      <c r="F9" s="1" t="s">
        <v>1</v>
      </c>
    </row>
    <row r="10" spans="1:10">
      <c r="A10" s="4" t="s">
        <v>47</v>
      </c>
    </row>
    <row r="11" spans="1:10">
      <c r="A11" s="15"/>
      <c r="B11" s="6" t="s">
        <v>37</v>
      </c>
      <c r="C11" s="24" t="s">
        <v>36</v>
      </c>
      <c r="D11" s="24" t="s">
        <v>35</v>
      </c>
      <c r="E11" s="24" t="s">
        <v>0</v>
      </c>
    </row>
    <row r="12" spans="1:10">
      <c r="A12" s="25" t="s">
        <v>3</v>
      </c>
      <c r="B12" s="3">
        <v>0</v>
      </c>
      <c r="C12" s="3">
        <v>1</v>
      </c>
      <c r="D12" s="3">
        <v>0</v>
      </c>
      <c r="E12" s="3">
        <f>SUM(B12:D12)</f>
        <v>1</v>
      </c>
    </row>
    <row r="13" spans="1:10">
      <c r="A13" s="25" t="s">
        <v>2</v>
      </c>
      <c r="B13" s="2">
        <f>B12/1</f>
        <v>0</v>
      </c>
      <c r="C13" s="2">
        <f t="shared" ref="C13:D13" si="1">C12/1</f>
        <v>1</v>
      </c>
      <c r="D13" s="2">
        <f t="shared" si="1"/>
        <v>0</v>
      </c>
      <c r="E13" s="2">
        <f>SUM(B13:D13)</f>
        <v>1</v>
      </c>
    </row>
    <row r="14" spans="1:10">
      <c r="A14" s="9"/>
      <c r="B14" s="8"/>
      <c r="C14" s="8"/>
      <c r="D14" s="8"/>
      <c r="E14" s="8"/>
      <c r="F14" s="8"/>
    </row>
    <row r="16" spans="1:10">
      <c r="A16" s="4" t="s">
        <v>48</v>
      </c>
    </row>
    <row r="17" spans="1:18">
      <c r="A17" s="25"/>
      <c r="B17" s="24" t="s">
        <v>34</v>
      </c>
      <c r="C17" s="24" t="s">
        <v>33</v>
      </c>
      <c r="D17" s="24" t="s">
        <v>32</v>
      </c>
      <c r="E17" s="24" t="s">
        <v>31</v>
      </c>
      <c r="F17" s="24" t="s">
        <v>30</v>
      </c>
      <c r="G17" s="24" t="s">
        <v>29</v>
      </c>
      <c r="H17" s="24" t="s">
        <v>4</v>
      </c>
      <c r="I17" s="24" t="s">
        <v>0</v>
      </c>
    </row>
    <row r="18" spans="1:18">
      <c r="A18" s="28" t="s">
        <v>28</v>
      </c>
      <c r="B18" s="12">
        <v>31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3</v>
      </c>
      <c r="I18" s="12">
        <f>SUM(B18:H18)</f>
        <v>35</v>
      </c>
    </row>
    <row r="19" spans="1:18">
      <c r="A19" s="29"/>
      <c r="B19" s="11">
        <f>B18/35</f>
        <v>0.88571428571428568</v>
      </c>
      <c r="C19" s="11">
        <f t="shared" ref="C19:H19" si="2">C18/35</f>
        <v>2.8571428571428571E-2</v>
      </c>
      <c r="D19" s="11">
        <f t="shared" si="2"/>
        <v>0</v>
      </c>
      <c r="E19" s="11">
        <f t="shared" si="2"/>
        <v>0</v>
      </c>
      <c r="F19" s="11">
        <f t="shared" si="2"/>
        <v>0</v>
      </c>
      <c r="G19" s="11">
        <f t="shared" si="2"/>
        <v>0</v>
      </c>
      <c r="H19" s="11">
        <f t="shared" si="2"/>
        <v>8.5714285714285715E-2</v>
      </c>
      <c r="I19" s="11">
        <f>SUM(B19:H19)</f>
        <v>1</v>
      </c>
    </row>
    <row r="20" spans="1:18">
      <c r="A20" s="28" t="s">
        <v>27</v>
      </c>
      <c r="B20" s="12">
        <v>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f>SUM(B20:H20)</f>
        <v>1</v>
      </c>
    </row>
    <row r="21" spans="1:18">
      <c r="A21" s="29"/>
      <c r="B21" s="11">
        <f>B20/1</f>
        <v>1</v>
      </c>
      <c r="C21" s="11">
        <f t="shared" ref="C21:H21" si="3">C20/1</f>
        <v>0</v>
      </c>
      <c r="D21" s="11">
        <f t="shared" si="3"/>
        <v>0</v>
      </c>
      <c r="E21" s="11">
        <f t="shared" si="3"/>
        <v>0</v>
      </c>
      <c r="F21" s="11">
        <f t="shared" si="3"/>
        <v>0</v>
      </c>
      <c r="G21" s="11">
        <f t="shared" si="3"/>
        <v>0</v>
      </c>
      <c r="H21" s="11">
        <f t="shared" si="3"/>
        <v>0</v>
      </c>
      <c r="I21" s="11">
        <f>SUM(B21:H21)</f>
        <v>1</v>
      </c>
    </row>
    <row r="22" spans="1:18">
      <c r="A22" s="28" t="s">
        <v>0</v>
      </c>
      <c r="B22" s="12">
        <f t="shared" ref="B22:I22" si="4">SUM(B18+B20)</f>
        <v>32</v>
      </c>
      <c r="C22" s="12">
        <f t="shared" si="4"/>
        <v>1</v>
      </c>
      <c r="D22" s="12">
        <f t="shared" si="4"/>
        <v>0</v>
      </c>
      <c r="E22" s="12">
        <f t="shared" si="4"/>
        <v>0</v>
      </c>
      <c r="F22" s="12">
        <f t="shared" si="4"/>
        <v>0</v>
      </c>
      <c r="G22" s="12">
        <f t="shared" si="4"/>
        <v>0</v>
      </c>
      <c r="H22" s="12">
        <f t="shared" si="4"/>
        <v>3</v>
      </c>
      <c r="I22" s="12">
        <f t="shared" si="4"/>
        <v>36</v>
      </c>
    </row>
    <row r="23" spans="1:18">
      <c r="A23" s="29"/>
      <c r="B23" s="11">
        <f>B22/36</f>
        <v>0.88888888888888884</v>
      </c>
      <c r="C23" s="11">
        <f t="shared" ref="C23:H23" si="5">C22/36</f>
        <v>2.7777777777777776E-2</v>
      </c>
      <c r="D23" s="11">
        <f t="shared" si="5"/>
        <v>0</v>
      </c>
      <c r="E23" s="11">
        <f t="shared" si="5"/>
        <v>0</v>
      </c>
      <c r="F23" s="11">
        <f t="shared" si="5"/>
        <v>0</v>
      </c>
      <c r="G23" s="11">
        <f t="shared" si="5"/>
        <v>0</v>
      </c>
      <c r="H23" s="11">
        <f t="shared" si="5"/>
        <v>8.3333333333333329E-2</v>
      </c>
      <c r="I23" s="11">
        <f>SUM(B23:H23)</f>
        <v>1</v>
      </c>
    </row>
    <row r="24" spans="1:18">
      <c r="A24" s="9"/>
      <c r="B24" s="14"/>
      <c r="C24" s="14"/>
      <c r="D24" s="14"/>
      <c r="E24" s="14"/>
      <c r="F24" s="14"/>
      <c r="G24" s="14"/>
      <c r="H24" s="14"/>
      <c r="I24" s="14"/>
    </row>
    <row r="26" spans="1:18">
      <c r="A26" s="4" t="s">
        <v>49</v>
      </c>
    </row>
    <row r="27" spans="1:18" ht="55.2">
      <c r="A27" s="3"/>
      <c r="B27" s="13" t="s">
        <v>26</v>
      </c>
      <c r="C27" s="13" t="s">
        <v>25</v>
      </c>
      <c r="D27" s="13" t="s">
        <v>24</v>
      </c>
      <c r="E27" s="13" t="s">
        <v>23</v>
      </c>
      <c r="F27" s="13" t="s">
        <v>22</v>
      </c>
      <c r="G27" s="13" t="s">
        <v>21</v>
      </c>
      <c r="H27" s="13" t="s">
        <v>20</v>
      </c>
      <c r="I27" s="13" t="s">
        <v>19</v>
      </c>
      <c r="J27" s="13" t="s">
        <v>18</v>
      </c>
      <c r="K27" s="13" t="s">
        <v>17</v>
      </c>
      <c r="L27" s="13" t="s">
        <v>16</v>
      </c>
      <c r="M27" s="13" t="s">
        <v>15</v>
      </c>
      <c r="N27" s="13" t="s">
        <v>14</v>
      </c>
      <c r="O27" s="13" t="s">
        <v>13</v>
      </c>
      <c r="P27" s="13" t="s">
        <v>12</v>
      </c>
      <c r="Q27" s="13" t="s">
        <v>11</v>
      </c>
      <c r="R27" s="13" t="s">
        <v>0</v>
      </c>
    </row>
    <row r="28" spans="1:18">
      <c r="A28" s="25" t="s">
        <v>3</v>
      </c>
      <c r="B28" s="3">
        <v>3</v>
      </c>
      <c r="C28" s="3">
        <v>6</v>
      </c>
      <c r="D28" s="3">
        <v>10</v>
      </c>
      <c r="E28" s="3">
        <v>1</v>
      </c>
      <c r="F28" s="3">
        <v>1</v>
      </c>
      <c r="G28" s="3">
        <v>2</v>
      </c>
      <c r="H28" s="3">
        <v>0</v>
      </c>
      <c r="I28" s="3">
        <v>10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2</v>
      </c>
      <c r="Q28" s="3">
        <v>0</v>
      </c>
      <c r="R28" s="3">
        <f>SUM(B28:Q28)</f>
        <v>36</v>
      </c>
    </row>
    <row r="29" spans="1:18">
      <c r="A29" s="25" t="s">
        <v>2</v>
      </c>
      <c r="B29" s="2">
        <f>B28/36</f>
        <v>8.3333333333333329E-2</v>
      </c>
      <c r="C29" s="2">
        <f t="shared" ref="C29:Q29" si="6">C28/36</f>
        <v>0.16666666666666666</v>
      </c>
      <c r="D29" s="2">
        <f t="shared" si="6"/>
        <v>0.27777777777777779</v>
      </c>
      <c r="E29" s="2">
        <f t="shared" si="6"/>
        <v>2.7777777777777776E-2</v>
      </c>
      <c r="F29" s="2">
        <f t="shared" si="6"/>
        <v>2.7777777777777776E-2</v>
      </c>
      <c r="G29" s="2">
        <f t="shared" si="6"/>
        <v>5.5555555555555552E-2</v>
      </c>
      <c r="H29" s="2">
        <f t="shared" si="6"/>
        <v>0</v>
      </c>
      <c r="I29" s="2">
        <f t="shared" si="6"/>
        <v>0.27777777777777779</v>
      </c>
      <c r="J29" s="2">
        <f t="shared" si="6"/>
        <v>0</v>
      </c>
      <c r="K29" s="2">
        <f t="shared" si="6"/>
        <v>0</v>
      </c>
      <c r="L29" s="2">
        <f t="shared" si="6"/>
        <v>0</v>
      </c>
      <c r="M29" s="2">
        <f t="shared" si="6"/>
        <v>2.7777777777777776E-2</v>
      </c>
      <c r="N29" s="2">
        <f t="shared" si="6"/>
        <v>0</v>
      </c>
      <c r="O29" s="2">
        <f t="shared" si="6"/>
        <v>0</v>
      </c>
      <c r="P29" s="2">
        <f t="shared" si="6"/>
        <v>5.5555555555555552E-2</v>
      </c>
      <c r="Q29" s="2">
        <f t="shared" si="6"/>
        <v>0</v>
      </c>
      <c r="R29" s="2">
        <f>SUM(B29:Q29)</f>
        <v>1</v>
      </c>
    </row>
    <row r="30" spans="1:18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18">
      <c r="A32" s="4" t="s">
        <v>50</v>
      </c>
    </row>
    <row r="33" spans="1:7">
      <c r="A33" s="3"/>
      <c r="B33" s="24" t="s">
        <v>9</v>
      </c>
      <c r="C33" s="24" t="s">
        <v>8</v>
      </c>
      <c r="D33" s="24" t="s">
        <v>5</v>
      </c>
      <c r="E33" s="24" t="s">
        <v>7</v>
      </c>
      <c r="F33" s="24" t="s">
        <v>6</v>
      </c>
      <c r="G33" s="24" t="s">
        <v>0</v>
      </c>
    </row>
    <row r="34" spans="1:7">
      <c r="A34" s="25" t="s">
        <v>3</v>
      </c>
      <c r="B34" s="3">
        <v>6</v>
      </c>
      <c r="C34" s="3">
        <v>13</v>
      </c>
      <c r="D34" s="3">
        <v>16</v>
      </c>
      <c r="E34" s="3">
        <v>0</v>
      </c>
      <c r="F34" s="3">
        <v>1</v>
      </c>
      <c r="G34" s="3">
        <f>SUM(B34:F34)</f>
        <v>36</v>
      </c>
    </row>
    <row r="35" spans="1:7">
      <c r="A35" s="25" t="s">
        <v>2</v>
      </c>
      <c r="B35" s="2">
        <f>B34/36</f>
        <v>0.16666666666666666</v>
      </c>
      <c r="C35" s="2">
        <f t="shared" ref="C35:F35" si="7">C34/36</f>
        <v>0.3611111111111111</v>
      </c>
      <c r="D35" s="2">
        <f t="shared" si="7"/>
        <v>0.44444444444444442</v>
      </c>
      <c r="E35" s="2">
        <f t="shared" si="7"/>
        <v>0</v>
      </c>
      <c r="F35" s="2">
        <f t="shared" si="7"/>
        <v>2.7777777777777776E-2</v>
      </c>
      <c r="G35" s="2">
        <f>SUM(B35:F35)</f>
        <v>1</v>
      </c>
    </row>
  </sheetData>
  <mergeCells count="13">
    <mergeCell ref="A22:A23"/>
    <mergeCell ref="B6:C6"/>
    <mergeCell ref="F6:I6"/>
    <mergeCell ref="B7:C7"/>
    <mergeCell ref="F7:I7"/>
    <mergeCell ref="E2:E3"/>
    <mergeCell ref="F2:I2"/>
    <mergeCell ref="J2:J3"/>
    <mergeCell ref="A18:A19"/>
    <mergeCell ref="A20:A21"/>
    <mergeCell ref="A2:A3"/>
    <mergeCell ref="B2:C2"/>
    <mergeCell ref="D2:D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/>
  </sheetViews>
  <sheetFormatPr defaultColWidth="9" defaultRowHeight="16.2"/>
  <cols>
    <col min="1" max="1" width="9.6640625" style="1" customWidth="1"/>
    <col min="2" max="2" width="10.77734375" style="1" customWidth="1"/>
    <col min="3" max="3" width="9.33203125" style="1" bestFit="1" customWidth="1"/>
    <col min="4" max="16384" width="9" style="1"/>
  </cols>
  <sheetData>
    <row r="1" spans="1:10">
      <c r="A1" s="4" t="s">
        <v>46</v>
      </c>
      <c r="B1" s="23"/>
      <c r="C1" s="23"/>
    </row>
    <row r="2" spans="1:10">
      <c r="A2" s="30"/>
      <c r="B2" s="32" t="s">
        <v>45</v>
      </c>
      <c r="C2" s="32"/>
      <c r="D2" s="33" t="s">
        <v>44</v>
      </c>
      <c r="E2" s="41" t="s">
        <v>43</v>
      </c>
      <c r="F2" s="35" t="s">
        <v>4</v>
      </c>
      <c r="G2" s="37"/>
      <c r="H2" s="37"/>
      <c r="I2" s="36"/>
      <c r="J2" s="30" t="s">
        <v>0</v>
      </c>
    </row>
    <row r="3" spans="1:10">
      <c r="A3" s="31"/>
      <c r="B3" s="24" t="s">
        <v>42</v>
      </c>
      <c r="C3" s="24" t="s">
        <v>27</v>
      </c>
      <c r="D3" s="34"/>
      <c r="E3" s="42"/>
      <c r="F3" s="24" t="s">
        <v>41</v>
      </c>
      <c r="G3" s="24" t="s">
        <v>40</v>
      </c>
      <c r="H3" s="24" t="s">
        <v>39</v>
      </c>
      <c r="I3" s="24" t="s">
        <v>4</v>
      </c>
      <c r="J3" s="31"/>
    </row>
    <row r="4" spans="1:10">
      <c r="A4" s="24" t="s">
        <v>3</v>
      </c>
      <c r="B4" s="21">
        <v>33</v>
      </c>
      <c r="C4" s="21">
        <v>0</v>
      </c>
      <c r="D4" s="21">
        <v>4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f>SUM(B4:I4)</f>
        <v>37</v>
      </c>
    </row>
    <row r="5" spans="1:10">
      <c r="A5" s="24" t="s">
        <v>2</v>
      </c>
      <c r="B5" s="20">
        <f>B4/37</f>
        <v>0.89189189189189189</v>
      </c>
      <c r="C5" s="20">
        <f t="shared" ref="C5:I5" si="0">C4/37</f>
        <v>0</v>
      </c>
      <c r="D5" s="20">
        <f t="shared" si="0"/>
        <v>0.10810810810810811</v>
      </c>
      <c r="E5" s="20">
        <f t="shared" si="0"/>
        <v>0</v>
      </c>
      <c r="F5" s="20">
        <f t="shared" si="0"/>
        <v>0</v>
      </c>
      <c r="G5" s="20">
        <f t="shared" si="0"/>
        <v>0</v>
      </c>
      <c r="H5" s="20">
        <f t="shared" si="0"/>
        <v>0</v>
      </c>
      <c r="I5" s="20">
        <f t="shared" si="0"/>
        <v>0</v>
      </c>
      <c r="J5" s="20">
        <f>SUM(B5:I5)</f>
        <v>1</v>
      </c>
    </row>
    <row r="6" spans="1:10">
      <c r="A6" s="24" t="s">
        <v>3</v>
      </c>
      <c r="B6" s="35">
        <f>SUM(B4:C4)</f>
        <v>33</v>
      </c>
      <c r="C6" s="36"/>
      <c r="D6" s="21">
        <f>D4</f>
        <v>4</v>
      </c>
      <c r="E6" s="21">
        <f>E4</f>
        <v>0</v>
      </c>
      <c r="F6" s="35">
        <f>SUM(F4:I4)</f>
        <v>0</v>
      </c>
      <c r="G6" s="37"/>
      <c r="H6" s="37"/>
      <c r="I6" s="36"/>
      <c r="J6" s="21">
        <f>SUM(B6:I6)</f>
        <v>37</v>
      </c>
    </row>
    <row r="7" spans="1:10">
      <c r="A7" s="24" t="s">
        <v>2</v>
      </c>
      <c r="B7" s="38">
        <f>B6/37</f>
        <v>0.89189189189189189</v>
      </c>
      <c r="C7" s="39"/>
      <c r="D7" s="20">
        <f>D5</f>
        <v>0.10810810810810811</v>
      </c>
      <c r="E7" s="20">
        <f>E5</f>
        <v>0</v>
      </c>
      <c r="F7" s="38">
        <f>F6/37</f>
        <v>0</v>
      </c>
      <c r="G7" s="40"/>
      <c r="H7" s="40"/>
      <c r="I7" s="39"/>
      <c r="J7" s="20">
        <f>SUM(B7:I7)</f>
        <v>1</v>
      </c>
    </row>
    <row r="8" spans="1:10">
      <c r="A8" s="19"/>
      <c r="B8" s="18"/>
      <c r="C8" s="17"/>
      <c r="D8" s="16"/>
      <c r="E8" s="16"/>
      <c r="F8" s="18"/>
      <c r="G8" s="17"/>
      <c r="H8" s="17"/>
      <c r="I8" s="17"/>
      <c r="J8" s="16"/>
    </row>
    <row r="9" spans="1:10">
      <c r="F9" s="1" t="s">
        <v>1</v>
      </c>
    </row>
    <row r="10" spans="1:10">
      <c r="A10" s="4" t="s">
        <v>47</v>
      </c>
    </row>
    <row r="11" spans="1:10">
      <c r="A11" s="15"/>
      <c r="B11" s="6" t="s">
        <v>37</v>
      </c>
      <c r="C11" s="24" t="s">
        <v>36</v>
      </c>
      <c r="D11" s="24" t="s">
        <v>35</v>
      </c>
      <c r="E11" s="24" t="s">
        <v>0</v>
      </c>
    </row>
    <row r="12" spans="1:10">
      <c r="A12" s="25" t="s">
        <v>3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25" t="s">
        <v>2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9"/>
      <c r="B14" s="8"/>
      <c r="C14" s="8"/>
      <c r="D14" s="8"/>
      <c r="E14" s="8"/>
      <c r="F14" s="8"/>
    </row>
    <row r="16" spans="1:10">
      <c r="A16" s="4" t="s">
        <v>48</v>
      </c>
    </row>
    <row r="17" spans="1:18">
      <c r="A17" s="25"/>
      <c r="B17" s="24" t="s">
        <v>34</v>
      </c>
      <c r="C17" s="24" t="s">
        <v>33</v>
      </c>
      <c r="D17" s="24" t="s">
        <v>32</v>
      </c>
      <c r="E17" s="24" t="s">
        <v>31</v>
      </c>
      <c r="F17" s="24" t="s">
        <v>30</v>
      </c>
      <c r="G17" s="24" t="s">
        <v>29</v>
      </c>
      <c r="H17" s="24" t="s">
        <v>4</v>
      </c>
      <c r="I17" s="24" t="s">
        <v>0</v>
      </c>
    </row>
    <row r="18" spans="1:18">
      <c r="A18" s="28" t="s">
        <v>28</v>
      </c>
      <c r="B18" s="12">
        <v>33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f>SUM(B18:H18)</f>
        <v>33</v>
      </c>
    </row>
    <row r="19" spans="1:18">
      <c r="A19" s="29"/>
      <c r="B19" s="11">
        <f>B18/33</f>
        <v>1</v>
      </c>
      <c r="C19" s="11">
        <f t="shared" ref="C19:H19" si="1">C18/33</f>
        <v>0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  <c r="H19" s="11">
        <f t="shared" si="1"/>
        <v>0</v>
      </c>
      <c r="I19" s="11">
        <f>SUM(B19:H19)</f>
        <v>1</v>
      </c>
    </row>
    <row r="20" spans="1:18">
      <c r="A20" s="28" t="s">
        <v>27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f>SUM(B20:H20)</f>
        <v>0</v>
      </c>
    </row>
    <row r="21" spans="1:18">
      <c r="A21" s="29"/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f>SUM(B21:H21)</f>
        <v>0</v>
      </c>
    </row>
    <row r="22" spans="1:18">
      <c r="A22" s="28" t="s">
        <v>0</v>
      </c>
      <c r="B22" s="12">
        <f t="shared" ref="B22:I22" si="2">SUM(B18+B20)</f>
        <v>33</v>
      </c>
      <c r="C22" s="12">
        <f t="shared" si="2"/>
        <v>0</v>
      </c>
      <c r="D22" s="12">
        <f t="shared" si="2"/>
        <v>0</v>
      </c>
      <c r="E22" s="12">
        <f t="shared" si="2"/>
        <v>0</v>
      </c>
      <c r="F22" s="12">
        <f t="shared" si="2"/>
        <v>0</v>
      </c>
      <c r="G22" s="12">
        <f t="shared" si="2"/>
        <v>0</v>
      </c>
      <c r="H22" s="12">
        <f t="shared" si="2"/>
        <v>0</v>
      </c>
      <c r="I22" s="12">
        <f t="shared" si="2"/>
        <v>33</v>
      </c>
    </row>
    <row r="23" spans="1:18">
      <c r="A23" s="29"/>
      <c r="B23" s="11">
        <f>B22/33</f>
        <v>1</v>
      </c>
      <c r="C23" s="11">
        <f t="shared" ref="C23:H23" si="3">C22/33</f>
        <v>0</v>
      </c>
      <c r="D23" s="11">
        <f t="shared" si="3"/>
        <v>0</v>
      </c>
      <c r="E23" s="11">
        <f t="shared" si="3"/>
        <v>0</v>
      </c>
      <c r="F23" s="11">
        <f t="shared" si="3"/>
        <v>0</v>
      </c>
      <c r="G23" s="11">
        <f t="shared" si="3"/>
        <v>0</v>
      </c>
      <c r="H23" s="11">
        <f t="shared" si="3"/>
        <v>0</v>
      </c>
      <c r="I23" s="11">
        <f>SUM(B23:H23)</f>
        <v>1</v>
      </c>
    </row>
    <row r="24" spans="1:18">
      <c r="A24" s="9"/>
      <c r="B24" s="14"/>
      <c r="C24" s="14"/>
      <c r="D24" s="14"/>
      <c r="E24" s="14"/>
      <c r="F24" s="14"/>
      <c r="G24" s="14"/>
      <c r="H24" s="14"/>
      <c r="I24" s="14"/>
    </row>
    <row r="26" spans="1:18">
      <c r="A26" s="4" t="s">
        <v>49</v>
      </c>
    </row>
    <row r="27" spans="1:18" ht="55.2">
      <c r="A27" s="3"/>
      <c r="B27" s="13" t="s">
        <v>26</v>
      </c>
      <c r="C27" s="13" t="s">
        <v>25</v>
      </c>
      <c r="D27" s="13" t="s">
        <v>24</v>
      </c>
      <c r="E27" s="13" t="s">
        <v>23</v>
      </c>
      <c r="F27" s="13" t="s">
        <v>22</v>
      </c>
      <c r="G27" s="13" t="s">
        <v>21</v>
      </c>
      <c r="H27" s="13" t="s">
        <v>20</v>
      </c>
      <c r="I27" s="13" t="s">
        <v>19</v>
      </c>
      <c r="J27" s="13" t="s">
        <v>18</v>
      </c>
      <c r="K27" s="13" t="s">
        <v>17</v>
      </c>
      <c r="L27" s="13" t="s">
        <v>16</v>
      </c>
      <c r="M27" s="13" t="s">
        <v>15</v>
      </c>
      <c r="N27" s="13" t="s">
        <v>14</v>
      </c>
      <c r="O27" s="13" t="s">
        <v>13</v>
      </c>
      <c r="P27" s="13" t="s">
        <v>12</v>
      </c>
      <c r="Q27" s="13" t="s">
        <v>11</v>
      </c>
      <c r="R27" s="13" t="s">
        <v>0</v>
      </c>
    </row>
    <row r="28" spans="1:18">
      <c r="A28" s="25" t="s">
        <v>3</v>
      </c>
      <c r="B28" s="3">
        <v>28</v>
      </c>
      <c r="C28" s="3">
        <v>3</v>
      </c>
      <c r="D28" s="3">
        <v>2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f>SUM(B28:Q28)</f>
        <v>33</v>
      </c>
    </row>
    <row r="29" spans="1:18">
      <c r="A29" s="25" t="s">
        <v>2</v>
      </c>
      <c r="B29" s="2">
        <f>B28/33</f>
        <v>0.84848484848484851</v>
      </c>
      <c r="C29" s="2">
        <f t="shared" ref="C29:Q29" si="4">C28/33</f>
        <v>9.0909090909090912E-2</v>
      </c>
      <c r="D29" s="2">
        <f t="shared" si="4"/>
        <v>6.0606060606060608E-2</v>
      </c>
      <c r="E29" s="2">
        <f t="shared" si="4"/>
        <v>0</v>
      </c>
      <c r="F29" s="2">
        <f t="shared" si="4"/>
        <v>0</v>
      </c>
      <c r="G29" s="2">
        <f t="shared" si="4"/>
        <v>0</v>
      </c>
      <c r="H29" s="2">
        <f t="shared" si="4"/>
        <v>0</v>
      </c>
      <c r="I29" s="2">
        <f t="shared" si="4"/>
        <v>0</v>
      </c>
      <c r="J29" s="2">
        <f t="shared" si="4"/>
        <v>0</v>
      </c>
      <c r="K29" s="2">
        <f t="shared" si="4"/>
        <v>0</v>
      </c>
      <c r="L29" s="2">
        <f t="shared" si="4"/>
        <v>0</v>
      </c>
      <c r="M29" s="2">
        <f t="shared" si="4"/>
        <v>0</v>
      </c>
      <c r="N29" s="2">
        <f t="shared" si="4"/>
        <v>0</v>
      </c>
      <c r="O29" s="2">
        <f t="shared" si="4"/>
        <v>0</v>
      </c>
      <c r="P29" s="2">
        <f t="shared" si="4"/>
        <v>0</v>
      </c>
      <c r="Q29" s="2">
        <f t="shared" si="4"/>
        <v>0</v>
      </c>
      <c r="R29" s="2">
        <f>SUM(B29:Q29)</f>
        <v>1</v>
      </c>
    </row>
    <row r="30" spans="1:18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18">
      <c r="A32" s="4" t="s">
        <v>50</v>
      </c>
    </row>
    <row r="33" spans="1:7">
      <c r="A33" s="3"/>
      <c r="B33" s="24" t="s">
        <v>9</v>
      </c>
      <c r="C33" s="24" t="s">
        <v>8</v>
      </c>
      <c r="D33" s="24" t="s">
        <v>5</v>
      </c>
      <c r="E33" s="24" t="s">
        <v>7</v>
      </c>
      <c r="F33" s="24" t="s">
        <v>6</v>
      </c>
      <c r="G33" s="24" t="s">
        <v>0</v>
      </c>
    </row>
    <row r="34" spans="1:7">
      <c r="A34" s="25" t="s">
        <v>3</v>
      </c>
      <c r="B34" s="3">
        <v>14</v>
      </c>
      <c r="C34" s="3">
        <v>19</v>
      </c>
      <c r="D34" s="3">
        <v>0</v>
      </c>
      <c r="E34" s="3">
        <v>0</v>
      </c>
      <c r="F34" s="3">
        <v>0</v>
      </c>
      <c r="G34" s="3">
        <f>SUM(B34:F34)</f>
        <v>33</v>
      </c>
    </row>
    <row r="35" spans="1:7">
      <c r="A35" s="25" t="s">
        <v>2</v>
      </c>
      <c r="B35" s="2">
        <f>B34/33</f>
        <v>0.42424242424242425</v>
      </c>
      <c r="C35" s="2">
        <f t="shared" ref="C35:F35" si="5">C34/33</f>
        <v>0.5757575757575758</v>
      </c>
      <c r="D35" s="2">
        <f t="shared" si="5"/>
        <v>0</v>
      </c>
      <c r="E35" s="2">
        <f t="shared" si="5"/>
        <v>0</v>
      </c>
      <c r="F35" s="2">
        <f t="shared" si="5"/>
        <v>0</v>
      </c>
      <c r="G35" s="2">
        <f>SUM(B35:F35)</f>
        <v>1</v>
      </c>
    </row>
  </sheetData>
  <mergeCells count="13">
    <mergeCell ref="A22:A23"/>
    <mergeCell ref="B6:C6"/>
    <mergeCell ref="F6:I6"/>
    <mergeCell ref="B7:C7"/>
    <mergeCell ref="F7:I7"/>
    <mergeCell ref="E2:E3"/>
    <mergeCell ref="F2:I2"/>
    <mergeCell ref="J2:J3"/>
    <mergeCell ref="A18:A19"/>
    <mergeCell ref="A20:A21"/>
    <mergeCell ref="A2:A3"/>
    <mergeCell ref="B2:C2"/>
    <mergeCell ref="D2:D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/>
  </sheetViews>
  <sheetFormatPr defaultColWidth="9" defaultRowHeight="16.2"/>
  <cols>
    <col min="1" max="1" width="9.6640625" style="1" customWidth="1"/>
    <col min="2" max="2" width="10.77734375" style="1" customWidth="1"/>
    <col min="3" max="3" width="9.33203125" style="1" bestFit="1" customWidth="1"/>
    <col min="4" max="16384" width="9" style="1"/>
  </cols>
  <sheetData>
    <row r="1" spans="1:10">
      <c r="A1" s="4" t="s">
        <v>46</v>
      </c>
      <c r="B1" s="23"/>
      <c r="C1" s="23"/>
    </row>
    <row r="2" spans="1:10">
      <c r="A2" s="30"/>
      <c r="B2" s="32" t="s">
        <v>45</v>
      </c>
      <c r="C2" s="32"/>
      <c r="D2" s="33" t="s">
        <v>44</v>
      </c>
      <c r="E2" s="41" t="s">
        <v>43</v>
      </c>
      <c r="F2" s="35" t="s">
        <v>4</v>
      </c>
      <c r="G2" s="37"/>
      <c r="H2" s="37"/>
      <c r="I2" s="36"/>
      <c r="J2" s="30" t="s">
        <v>0</v>
      </c>
    </row>
    <row r="3" spans="1:10">
      <c r="A3" s="31"/>
      <c r="B3" s="24" t="s">
        <v>42</v>
      </c>
      <c r="C3" s="24" t="s">
        <v>27</v>
      </c>
      <c r="D3" s="34"/>
      <c r="E3" s="42"/>
      <c r="F3" s="24" t="s">
        <v>41</v>
      </c>
      <c r="G3" s="24" t="s">
        <v>40</v>
      </c>
      <c r="H3" s="24" t="s">
        <v>39</v>
      </c>
      <c r="I3" s="24" t="s">
        <v>4</v>
      </c>
      <c r="J3" s="31"/>
    </row>
    <row r="4" spans="1:10">
      <c r="A4" s="24" t="s">
        <v>3</v>
      </c>
      <c r="B4" s="21">
        <v>17</v>
      </c>
      <c r="C4" s="21">
        <v>0</v>
      </c>
      <c r="D4" s="21">
        <v>6</v>
      </c>
      <c r="E4" s="21">
        <v>1</v>
      </c>
      <c r="F4" s="21">
        <v>1</v>
      </c>
      <c r="G4" s="21">
        <v>3</v>
      </c>
      <c r="H4" s="21">
        <v>0</v>
      </c>
      <c r="I4" s="21">
        <v>0</v>
      </c>
      <c r="J4" s="21">
        <f>SUM(B4:I4)</f>
        <v>28</v>
      </c>
    </row>
    <row r="5" spans="1:10">
      <c r="A5" s="24" t="s">
        <v>2</v>
      </c>
      <c r="B5" s="20">
        <f>B4/28</f>
        <v>0.6071428571428571</v>
      </c>
      <c r="C5" s="20">
        <f t="shared" ref="C5:I5" si="0">C4/28</f>
        <v>0</v>
      </c>
      <c r="D5" s="20">
        <f t="shared" si="0"/>
        <v>0.21428571428571427</v>
      </c>
      <c r="E5" s="20">
        <f t="shared" si="0"/>
        <v>3.5714285714285712E-2</v>
      </c>
      <c r="F5" s="20">
        <f t="shared" si="0"/>
        <v>3.5714285714285712E-2</v>
      </c>
      <c r="G5" s="20">
        <f t="shared" si="0"/>
        <v>0.10714285714285714</v>
      </c>
      <c r="H5" s="20">
        <f t="shared" si="0"/>
        <v>0</v>
      </c>
      <c r="I5" s="20">
        <f t="shared" si="0"/>
        <v>0</v>
      </c>
      <c r="J5" s="20">
        <f>SUM(B5:I5)</f>
        <v>0.99999999999999989</v>
      </c>
    </row>
    <row r="6" spans="1:10">
      <c r="A6" s="24" t="s">
        <v>3</v>
      </c>
      <c r="B6" s="35">
        <f>SUM(B4:C4)</f>
        <v>17</v>
      </c>
      <c r="C6" s="36"/>
      <c r="D6" s="21">
        <f>D4</f>
        <v>6</v>
      </c>
      <c r="E6" s="21">
        <f>E4</f>
        <v>1</v>
      </c>
      <c r="F6" s="35">
        <f>SUM(F4:I4)</f>
        <v>4</v>
      </c>
      <c r="G6" s="37"/>
      <c r="H6" s="37"/>
      <c r="I6" s="36"/>
      <c r="J6" s="21">
        <f>SUM(B6:I6)</f>
        <v>28</v>
      </c>
    </row>
    <row r="7" spans="1:10">
      <c r="A7" s="24" t="s">
        <v>2</v>
      </c>
      <c r="B7" s="38">
        <f>B6/28</f>
        <v>0.6071428571428571</v>
      </c>
      <c r="C7" s="39"/>
      <c r="D7" s="20">
        <f>D5</f>
        <v>0.21428571428571427</v>
      </c>
      <c r="E7" s="20">
        <f>E5</f>
        <v>3.5714285714285712E-2</v>
      </c>
      <c r="F7" s="38">
        <f>F6/28</f>
        <v>0.14285714285714285</v>
      </c>
      <c r="G7" s="40"/>
      <c r="H7" s="40"/>
      <c r="I7" s="39"/>
      <c r="J7" s="20">
        <f>SUM(B7:I7)</f>
        <v>1</v>
      </c>
    </row>
    <row r="8" spans="1:10">
      <c r="A8" s="19"/>
      <c r="B8" s="18"/>
      <c r="C8" s="17"/>
      <c r="D8" s="16"/>
      <c r="E8" s="16"/>
      <c r="F8" s="18"/>
      <c r="G8" s="17"/>
      <c r="H8" s="17"/>
      <c r="I8" s="17"/>
      <c r="J8" s="16"/>
    </row>
    <row r="9" spans="1:10">
      <c r="F9" s="1" t="s">
        <v>1</v>
      </c>
    </row>
    <row r="10" spans="1:10">
      <c r="A10" s="4" t="s">
        <v>47</v>
      </c>
    </row>
    <row r="11" spans="1:10">
      <c r="A11" s="15"/>
      <c r="B11" s="6" t="s">
        <v>37</v>
      </c>
      <c r="C11" s="24" t="s">
        <v>36</v>
      </c>
      <c r="D11" s="24" t="s">
        <v>35</v>
      </c>
      <c r="E11" s="24" t="s">
        <v>0</v>
      </c>
    </row>
    <row r="12" spans="1:10">
      <c r="A12" s="25" t="s">
        <v>3</v>
      </c>
      <c r="B12" s="3">
        <v>1</v>
      </c>
      <c r="C12" s="3">
        <v>0</v>
      </c>
      <c r="D12" s="3">
        <v>0</v>
      </c>
      <c r="E12" s="3">
        <f>SUM(B12:D12)</f>
        <v>1</v>
      </c>
    </row>
    <row r="13" spans="1:10">
      <c r="A13" s="25" t="s">
        <v>2</v>
      </c>
      <c r="B13" s="2">
        <f>B12/1</f>
        <v>1</v>
      </c>
      <c r="C13" s="2">
        <f t="shared" ref="C13:D13" si="1">C12/1</f>
        <v>0</v>
      </c>
      <c r="D13" s="2">
        <f t="shared" si="1"/>
        <v>0</v>
      </c>
      <c r="E13" s="2">
        <f>SUM(B13:D13)</f>
        <v>1</v>
      </c>
    </row>
    <row r="14" spans="1:10">
      <c r="A14" s="9"/>
      <c r="B14" s="8"/>
      <c r="C14" s="8"/>
      <c r="D14" s="8"/>
      <c r="E14" s="8"/>
      <c r="F14" s="8"/>
    </row>
    <row r="16" spans="1:10">
      <c r="A16" s="4" t="s">
        <v>48</v>
      </c>
    </row>
    <row r="17" spans="1:18">
      <c r="A17" s="25"/>
      <c r="B17" s="24" t="s">
        <v>34</v>
      </c>
      <c r="C17" s="24" t="s">
        <v>33</v>
      </c>
      <c r="D17" s="24" t="s">
        <v>32</v>
      </c>
      <c r="E17" s="24" t="s">
        <v>31</v>
      </c>
      <c r="F17" s="24" t="s">
        <v>30</v>
      </c>
      <c r="G17" s="24" t="s">
        <v>29</v>
      </c>
      <c r="H17" s="24" t="s">
        <v>4</v>
      </c>
      <c r="I17" s="24" t="s">
        <v>0</v>
      </c>
    </row>
    <row r="18" spans="1:18">
      <c r="A18" s="28" t="s">
        <v>28</v>
      </c>
      <c r="B18" s="12">
        <v>8</v>
      </c>
      <c r="C18" s="12">
        <v>9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f>SUM(B18:H18)</f>
        <v>17</v>
      </c>
    </row>
    <row r="19" spans="1:18">
      <c r="A19" s="29"/>
      <c r="B19" s="11">
        <f>B18/17</f>
        <v>0.47058823529411764</v>
      </c>
      <c r="C19" s="11">
        <f t="shared" ref="C19:H19" si="2">C18/17</f>
        <v>0.52941176470588236</v>
      </c>
      <c r="D19" s="11">
        <f t="shared" si="2"/>
        <v>0</v>
      </c>
      <c r="E19" s="11">
        <f t="shared" si="2"/>
        <v>0</v>
      </c>
      <c r="F19" s="11">
        <f t="shared" si="2"/>
        <v>0</v>
      </c>
      <c r="G19" s="11">
        <f t="shared" si="2"/>
        <v>0</v>
      </c>
      <c r="H19" s="11">
        <f t="shared" si="2"/>
        <v>0</v>
      </c>
      <c r="I19" s="11">
        <f>SUM(B19:H19)</f>
        <v>1</v>
      </c>
    </row>
    <row r="20" spans="1:18">
      <c r="A20" s="28" t="s">
        <v>27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f>SUM(B20:H20)</f>
        <v>0</v>
      </c>
    </row>
    <row r="21" spans="1:18">
      <c r="A21" s="29"/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f>SUM(B21:H21)</f>
        <v>0</v>
      </c>
    </row>
    <row r="22" spans="1:18">
      <c r="A22" s="28" t="s">
        <v>0</v>
      </c>
      <c r="B22" s="12">
        <f t="shared" ref="B22:I22" si="3">SUM(B18+B20)</f>
        <v>8</v>
      </c>
      <c r="C22" s="12">
        <f t="shared" si="3"/>
        <v>9</v>
      </c>
      <c r="D22" s="12">
        <f t="shared" si="3"/>
        <v>0</v>
      </c>
      <c r="E22" s="12">
        <f t="shared" si="3"/>
        <v>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2">
        <f t="shared" si="3"/>
        <v>17</v>
      </c>
    </row>
    <row r="23" spans="1:18">
      <c r="A23" s="29"/>
      <c r="B23" s="11">
        <f>B22/17</f>
        <v>0.47058823529411764</v>
      </c>
      <c r="C23" s="11">
        <f t="shared" ref="C23:H23" si="4">C22/17</f>
        <v>0.52941176470588236</v>
      </c>
      <c r="D23" s="11">
        <f t="shared" si="4"/>
        <v>0</v>
      </c>
      <c r="E23" s="11">
        <f t="shared" si="4"/>
        <v>0</v>
      </c>
      <c r="F23" s="11">
        <f t="shared" si="4"/>
        <v>0</v>
      </c>
      <c r="G23" s="11">
        <f t="shared" si="4"/>
        <v>0</v>
      </c>
      <c r="H23" s="11">
        <f t="shared" si="4"/>
        <v>0</v>
      </c>
      <c r="I23" s="11">
        <f>SUM(B23:H23)</f>
        <v>1</v>
      </c>
    </row>
    <row r="24" spans="1:18">
      <c r="A24" s="9"/>
      <c r="B24" s="14"/>
      <c r="C24" s="14"/>
      <c r="D24" s="14"/>
      <c r="E24" s="14"/>
      <c r="F24" s="14"/>
      <c r="G24" s="14"/>
      <c r="H24" s="14"/>
      <c r="I24" s="14"/>
    </row>
    <row r="26" spans="1:18">
      <c r="A26" s="4" t="s">
        <v>49</v>
      </c>
    </row>
    <row r="27" spans="1:18" ht="55.2">
      <c r="A27" s="3"/>
      <c r="B27" s="13" t="s">
        <v>26</v>
      </c>
      <c r="C27" s="13" t="s">
        <v>25</v>
      </c>
      <c r="D27" s="13" t="s">
        <v>24</v>
      </c>
      <c r="E27" s="13" t="s">
        <v>23</v>
      </c>
      <c r="F27" s="13" t="s">
        <v>22</v>
      </c>
      <c r="G27" s="13" t="s">
        <v>21</v>
      </c>
      <c r="H27" s="13" t="s">
        <v>20</v>
      </c>
      <c r="I27" s="13" t="s">
        <v>19</v>
      </c>
      <c r="J27" s="13" t="s">
        <v>18</v>
      </c>
      <c r="K27" s="13" t="s">
        <v>17</v>
      </c>
      <c r="L27" s="13" t="s">
        <v>16</v>
      </c>
      <c r="M27" s="13" t="s">
        <v>15</v>
      </c>
      <c r="N27" s="13" t="s">
        <v>14</v>
      </c>
      <c r="O27" s="13" t="s">
        <v>13</v>
      </c>
      <c r="P27" s="13" t="s">
        <v>12</v>
      </c>
      <c r="Q27" s="13" t="s">
        <v>11</v>
      </c>
      <c r="R27" s="13" t="s">
        <v>0</v>
      </c>
    </row>
    <row r="28" spans="1:18">
      <c r="A28" s="25" t="s">
        <v>3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11</v>
      </c>
      <c r="J28" s="3">
        <v>0</v>
      </c>
      <c r="K28" s="3">
        <v>0</v>
      </c>
      <c r="L28" s="3">
        <v>0</v>
      </c>
      <c r="M28" s="3">
        <v>5</v>
      </c>
      <c r="N28" s="3">
        <v>0</v>
      </c>
      <c r="O28" s="3">
        <v>0</v>
      </c>
      <c r="P28" s="3">
        <v>1</v>
      </c>
      <c r="Q28" s="3">
        <v>0</v>
      </c>
      <c r="R28" s="3">
        <f>SUM(B28:Q28)</f>
        <v>17</v>
      </c>
    </row>
    <row r="29" spans="1:18">
      <c r="A29" s="25" t="s">
        <v>2</v>
      </c>
      <c r="B29" s="2">
        <f>B28/17</f>
        <v>0</v>
      </c>
      <c r="C29" s="2">
        <f t="shared" ref="C29:Q29" si="5">C28/17</f>
        <v>0</v>
      </c>
      <c r="D29" s="2">
        <f t="shared" si="5"/>
        <v>0</v>
      </c>
      <c r="E29" s="2">
        <f t="shared" si="5"/>
        <v>0</v>
      </c>
      <c r="F29" s="2">
        <f t="shared" si="5"/>
        <v>0</v>
      </c>
      <c r="G29" s="2">
        <f t="shared" si="5"/>
        <v>0</v>
      </c>
      <c r="H29" s="2">
        <f t="shared" si="5"/>
        <v>0</v>
      </c>
      <c r="I29" s="2">
        <f t="shared" si="5"/>
        <v>0.6470588235294118</v>
      </c>
      <c r="J29" s="2">
        <f t="shared" si="5"/>
        <v>0</v>
      </c>
      <c r="K29" s="2">
        <f t="shared" si="5"/>
        <v>0</v>
      </c>
      <c r="L29" s="2">
        <f t="shared" si="5"/>
        <v>0</v>
      </c>
      <c r="M29" s="2">
        <f t="shared" si="5"/>
        <v>0.29411764705882354</v>
      </c>
      <c r="N29" s="2">
        <f t="shared" si="5"/>
        <v>0</v>
      </c>
      <c r="O29" s="2">
        <f t="shared" si="5"/>
        <v>0</v>
      </c>
      <c r="P29" s="2">
        <f t="shared" si="5"/>
        <v>5.8823529411764705E-2</v>
      </c>
      <c r="Q29" s="2">
        <f t="shared" si="5"/>
        <v>0</v>
      </c>
      <c r="R29" s="2">
        <f>SUM(B29:Q29)</f>
        <v>1</v>
      </c>
    </row>
    <row r="30" spans="1:18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18">
      <c r="A32" s="4" t="s">
        <v>50</v>
      </c>
    </row>
    <row r="33" spans="1:7">
      <c r="A33" s="3"/>
      <c r="B33" s="24" t="s">
        <v>9</v>
      </c>
      <c r="C33" s="24" t="s">
        <v>8</v>
      </c>
      <c r="D33" s="24" t="s">
        <v>5</v>
      </c>
      <c r="E33" s="24" t="s">
        <v>7</v>
      </c>
      <c r="F33" s="24" t="s">
        <v>6</v>
      </c>
      <c r="G33" s="24" t="s">
        <v>0</v>
      </c>
    </row>
    <row r="34" spans="1:7">
      <c r="A34" s="25" t="s">
        <v>3</v>
      </c>
      <c r="B34" s="3">
        <v>2</v>
      </c>
      <c r="C34" s="3">
        <v>10</v>
      </c>
      <c r="D34" s="3">
        <v>4</v>
      </c>
      <c r="E34" s="3">
        <v>0</v>
      </c>
      <c r="F34" s="3">
        <v>1</v>
      </c>
      <c r="G34" s="3">
        <f>SUM(B34:F34)</f>
        <v>17</v>
      </c>
    </row>
    <row r="35" spans="1:7">
      <c r="A35" s="25" t="s">
        <v>2</v>
      </c>
      <c r="B35" s="2">
        <f>B34/17</f>
        <v>0.11764705882352941</v>
      </c>
      <c r="C35" s="2">
        <f t="shared" ref="C35:F35" si="6">C34/17</f>
        <v>0.58823529411764708</v>
      </c>
      <c r="D35" s="2">
        <f t="shared" si="6"/>
        <v>0.23529411764705882</v>
      </c>
      <c r="E35" s="2">
        <f t="shared" si="6"/>
        <v>0</v>
      </c>
      <c r="F35" s="2">
        <f t="shared" si="6"/>
        <v>5.8823529411764705E-2</v>
      </c>
      <c r="G35" s="2">
        <f>SUM(B35:F35)</f>
        <v>1</v>
      </c>
    </row>
  </sheetData>
  <mergeCells count="13">
    <mergeCell ref="A22:A23"/>
    <mergeCell ref="B6:C6"/>
    <mergeCell ref="F6:I6"/>
    <mergeCell ref="B7:C7"/>
    <mergeCell ref="F7:I7"/>
    <mergeCell ref="E2:E3"/>
    <mergeCell ref="F2:I2"/>
    <mergeCell ref="J2:J3"/>
    <mergeCell ref="A18:A19"/>
    <mergeCell ref="A20:A21"/>
    <mergeCell ref="A2:A3"/>
    <mergeCell ref="B2:C2"/>
    <mergeCell ref="D2:D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6640625" style="1" customWidth="1"/>
    <col min="2" max="2" width="10.77734375" style="1" customWidth="1"/>
    <col min="3" max="16384" width="9" style="1"/>
  </cols>
  <sheetData>
    <row r="1" spans="1:10">
      <c r="A1" s="4" t="s">
        <v>46</v>
      </c>
      <c r="B1" s="23"/>
      <c r="C1" s="23"/>
    </row>
    <row r="2" spans="1:10">
      <c r="A2" s="30"/>
      <c r="B2" s="32" t="s">
        <v>45</v>
      </c>
      <c r="C2" s="32"/>
      <c r="D2" s="33" t="s">
        <v>44</v>
      </c>
      <c r="E2" s="41" t="s">
        <v>43</v>
      </c>
      <c r="F2" s="35" t="s">
        <v>4</v>
      </c>
      <c r="G2" s="37"/>
      <c r="H2" s="37"/>
      <c r="I2" s="36"/>
      <c r="J2" s="30" t="s">
        <v>0</v>
      </c>
    </row>
    <row r="3" spans="1:10">
      <c r="A3" s="31"/>
      <c r="B3" s="24" t="s">
        <v>42</v>
      </c>
      <c r="C3" s="24" t="s">
        <v>27</v>
      </c>
      <c r="D3" s="34"/>
      <c r="E3" s="42"/>
      <c r="F3" s="24" t="s">
        <v>41</v>
      </c>
      <c r="G3" s="24" t="s">
        <v>40</v>
      </c>
      <c r="H3" s="24" t="s">
        <v>39</v>
      </c>
      <c r="I3" s="24" t="s">
        <v>4</v>
      </c>
      <c r="J3" s="31"/>
    </row>
    <row r="4" spans="1:10">
      <c r="A4" s="24" t="s">
        <v>3</v>
      </c>
      <c r="B4" s="21">
        <v>140</v>
      </c>
      <c r="C4" s="21">
        <v>3</v>
      </c>
      <c r="D4" s="21">
        <v>10</v>
      </c>
      <c r="E4" s="21">
        <v>5</v>
      </c>
      <c r="F4" s="21">
        <v>3</v>
      </c>
      <c r="G4" s="21">
        <v>3</v>
      </c>
      <c r="H4" s="21">
        <v>0</v>
      </c>
      <c r="I4" s="21">
        <v>0</v>
      </c>
      <c r="J4" s="21">
        <f>SUM(B4:I4)</f>
        <v>164</v>
      </c>
    </row>
    <row r="5" spans="1:10">
      <c r="A5" s="24" t="s">
        <v>2</v>
      </c>
      <c r="B5" s="20">
        <f>B4/164</f>
        <v>0.85365853658536583</v>
      </c>
      <c r="C5" s="20">
        <f t="shared" ref="C5:I5" si="0">C4/164</f>
        <v>1.8292682926829267E-2</v>
      </c>
      <c r="D5" s="20">
        <f t="shared" si="0"/>
        <v>6.097560975609756E-2</v>
      </c>
      <c r="E5" s="20">
        <f t="shared" si="0"/>
        <v>3.048780487804878E-2</v>
      </c>
      <c r="F5" s="20">
        <f t="shared" si="0"/>
        <v>1.8292682926829267E-2</v>
      </c>
      <c r="G5" s="20">
        <f t="shared" si="0"/>
        <v>1.8292682926829267E-2</v>
      </c>
      <c r="H5" s="20">
        <f t="shared" si="0"/>
        <v>0</v>
      </c>
      <c r="I5" s="20">
        <f t="shared" si="0"/>
        <v>0</v>
      </c>
      <c r="J5" s="20">
        <f>SUM(B5:I5)</f>
        <v>1</v>
      </c>
    </row>
    <row r="6" spans="1:10">
      <c r="A6" s="24" t="s">
        <v>3</v>
      </c>
      <c r="B6" s="35">
        <f>SUM(B4:C4)</f>
        <v>143</v>
      </c>
      <c r="C6" s="36"/>
      <c r="D6" s="21">
        <f>D4</f>
        <v>10</v>
      </c>
      <c r="E6" s="21">
        <f>E4</f>
        <v>5</v>
      </c>
      <c r="F6" s="35">
        <f>SUM(F4:I4)</f>
        <v>6</v>
      </c>
      <c r="G6" s="37"/>
      <c r="H6" s="37"/>
      <c r="I6" s="36"/>
      <c r="J6" s="21">
        <f>SUM(B6:I6)</f>
        <v>164</v>
      </c>
    </row>
    <row r="7" spans="1:10">
      <c r="A7" s="24" t="s">
        <v>2</v>
      </c>
      <c r="B7" s="38">
        <f>B6/164</f>
        <v>0.87195121951219512</v>
      </c>
      <c r="C7" s="39"/>
      <c r="D7" s="20">
        <f>D5</f>
        <v>6.097560975609756E-2</v>
      </c>
      <c r="E7" s="20">
        <f>E5</f>
        <v>3.048780487804878E-2</v>
      </c>
      <c r="F7" s="38">
        <f>F6/164</f>
        <v>3.6585365853658534E-2</v>
      </c>
      <c r="G7" s="40"/>
      <c r="H7" s="40"/>
      <c r="I7" s="39"/>
      <c r="J7" s="20">
        <f>SUM(B7:I7)</f>
        <v>1</v>
      </c>
    </row>
    <row r="8" spans="1:10">
      <c r="A8" s="19"/>
      <c r="B8" s="18"/>
      <c r="C8" s="17"/>
      <c r="D8" s="16"/>
      <c r="E8" s="16"/>
      <c r="F8" s="18"/>
      <c r="G8" s="17"/>
      <c r="H8" s="17"/>
      <c r="I8" s="17"/>
      <c r="J8" s="16"/>
    </row>
    <row r="9" spans="1:10">
      <c r="F9" s="1" t="s">
        <v>1</v>
      </c>
    </row>
    <row r="10" spans="1:10">
      <c r="A10" s="4" t="s">
        <v>47</v>
      </c>
    </row>
    <row r="11" spans="1:10">
      <c r="A11" s="15"/>
      <c r="B11" s="6" t="s">
        <v>37</v>
      </c>
      <c r="C11" s="24" t="s">
        <v>36</v>
      </c>
      <c r="D11" s="24" t="s">
        <v>35</v>
      </c>
      <c r="E11" s="24" t="s">
        <v>0</v>
      </c>
    </row>
    <row r="12" spans="1:10">
      <c r="A12" s="25" t="s">
        <v>3</v>
      </c>
      <c r="B12" s="3">
        <v>0</v>
      </c>
      <c r="C12" s="3">
        <v>0</v>
      </c>
      <c r="D12" s="3">
        <v>3</v>
      </c>
      <c r="E12" s="3">
        <f>SUM(B12:D12)</f>
        <v>3</v>
      </c>
    </row>
    <row r="13" spans="1:10">
      <c r="A13" s="25" t="s">
        <v>2</v>
      </c>
      <c r="B13" s="2">
        <f>B12/3</f>
        <v>0</v>
      </c>
      <c r="C13" s="2">
        <f t="shared" ref="C13:D13" si="1">C12/3</f>
        <v>0</v>
      </c>
      <c r="D13" s="2">
        <f t="shared" si="1"/>
        <v>1</v>
      </c>
      <c r="E13" s="2">
        <f>SUM(B13:D13)</f>
        <v>1</v>
      </c>
    </row>
    <row r="14" spans="1:10">
      <c r="A14" s="9"/>
      <c r="B14" s="8"/>
      <c r="C14" s="8"/>
      <c r="D14" s="8"/>
      <c r="E14" s="8"/>
      <c r="F14" s="8"/>
    </row>
    <row r="16" spans="1:10">
      <c r="A16" s="4" t="s">
        <v>48</v>
      </c>
    </row>
    <row r="17" spans="1:18">
      <c r="A17" s="25"/>
      <c r="B17" s="24" t="s">
        <v>34</v>
      </c>
      <c r="C17" s="24" t="s">
        <v>33</v>
      </c>
      <c r="D17" s="24" t="s">
        <v>32</v>
      </c>
      <c r="E17" s="24" t="s">
        <v>31</v>
      </c>
      <c r="F17" s="24" t="s">
        <v>30</v>
      </c>
      <c r="G17" s="24" t="s">
        <v>29</v>
      </c>
      <c r="H17" s="24" t="s">
        <v>4</v>
      </c>
      <c r="I17" s="24" t="s">
        <v>0</v>
      </c>
    </row>
    <row r="18" spans="1:18">
      <c r="A18" s="28" t="s">
        <v>28</v>
      </c>
      <c r="B18" s="12">
        <v>130</v>
      </c>
      <c r="C18" s="12">
        <v>2</v>
      </c>
      <c r="D18" s="12">
        <v>0</v>
      </c>
      <c r="E18" s="12">
        <v>1</v>
      </c>
      <c r="F18" s="12">
        <v>0</v>
      </c>
      <c r="G18" s="12">
        <v>1</v>
      </c>
      <c r="H18" s="12">
        <v>6</v>
      </c>
      <c r="I18" s="12">
        <f>SUM(B18:H18)</f>
        <v>140</v>
      </c>
    </row>
    <row r="19" spans="1:18">
      <c r="A19" s="29"/>
      <c r="B19" s="11">
        <f>B18/140</f>
        <v>0.9285714285714286</v>
      </c>
      <c r="C19" s="11">
        <f t="shared" ref="C19:H19" si="2">C18/140</f>
        <v>1.4285714285714285E-2</v>
      </c>
      <c r="D19" s="11">
        <f t="shared" si="2"/>
        <v>0</v>
      </c>
      <c r="E19" s="11">
        <f t="shared" si="2"/>
        <v>7.1428571428571426E-3</v>
      </c>
      <c r="F19" s="11">
        <f t="shared" si="2"/>
        <v>0</v>
      </c>
      <c r="G19" s="11">
        <f t="shared" si="2"/>
        <v>7.1428571428571426E-3</v>
      </c>
      <c r="H19" s="11">
        <f t="shared" si="2"/>
        <v>4.2857142857142858E-2</v>
      </c>
      <c r="I19" s="11">
        <f>SUM(B19:H19)</f>
        <v>0.99999999999999989</v>
      </c>
    </row>
    <row r="20" spans="1:18">
      <c r="A20" s="28" t="s">
        <v>27</v>
      </c>
      <c r="B20" s="12">
        <v>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2</v>
      </c>
      <c r="I20" s="12">
        <f>SUM(B20:H20)</f>
        <v>3</v>
      </c>
    </row>
    <row r="21" spans="1:18">
      <c r="A21" s="29"/>
      <c r="B21" s="11">
        <f>B20/3</f>
        <v>0.33333333333333331</v>
      </c>
      <c r="C21" s="11">
        <f t="shared" ref="C21:H21" si="3">C20/3</f>
        <v>0</v>
      </c>
      <c r="D21" s="11">
        <f t="shared" si="3"/>
        <v>0</v>
      </c>
      <c r="E21" s="11">
        <f t="shared" si="3"/>
        <v>0</v>
      </c>
      <c r="F21" s="11">
        <f t="shared" si="3"/>
        <v>0</v>
      </c>
      <c r="G21" s="11">
        <f t="shared" si="3"/>
        <v>0</v>
      </c>
      <c r="H21" s="11">
        <f t="shared" si="3"/>
        <v>0.66666666666666663</v>
      </c>
      <c r="I21" s="11">
        <f>SUM(B21:H21)</f>
        <v>1</v>
      </c>
    </row>
    <row r="22" spans="1:18">
      <c r="A22" s="28" t="s">
        <v>0</v>
      </c>
      <c r="B22" s="12">
        <f t="shared" ref="B22:I22" si="4">SUM(B18+B20)</f>
        <v>131</v>
      </c>
      <c r="C22" s="12">
        <f t="shared" si="4"/>
        <v>2</v>
      </c>
      <c r="D22" s="12">
        <f t="shared" si="4"/>
        <v>0</v>
      </c>
      <c r="E22" s="12">
        <f t="shared" si="4"/>
        <v>1</v>
      </c>
      <c r="F22" s="12">
        <f t="shared" si="4"/>
        <v>0</v>
      </c>
      <c r="G22" s="12">
        <f t="shared" si="4"/>
        <v>1</v>
      </c>
      <c r="H22" s="12">
        <f t="shared" si="4"/>
        <v>8</v>
      </c>
      <c r="I22" s="12">
        <f t="shared" si="4"/>
        <v>143</v>
      </c>
    </row>
    <row r="23" spans="1:18">
      <c r="A23" s="29"/>
      <c r="B23" s="11">
        <f>B22/143</f>
        <v>0.91608391608391604</v>
      </c>
      <c r="C23" s="11">
        <f t="shared" ref="C23:H23" si="5">C22/143</f>
        <v>1.3986013986013986E-2</v>
      </c>
      <c r="D23" s="11">
        <f t="shared" si="5"/>
        <v>0</v>
      </c>
      <c r="E23" s="11">
        <f t="shared" si="5"/>
        <v>6.993006993006993E-3</v>
      </c>
      <c r="F23" s="11">
        <f t="shared" si="5"/>
        <v>0</v>
      </c>
      <c r="G23" s="11">
        <f t="shared" si="5"/>
        <v>6.993006993006993E-3</v>
      </c>
      <c r="H23" s="11">
        <f t="shared" si="5"/>
        <v>5.5944055944055944E-2</v>
      </c>
      <c r="I23" s="11">
        <f>SUM(B23:H23)</f>
        <v>0.99999999999999989</v>
      </c>
    </row>
    <row r="24" spans="1:18">
      <c r="A24" s="9"/>
      <c r="B24" s="14"/>
      <c r="C24" s="14"/>
      <c r="D24" s="14"/>
      <c r="E24" s="14"/>
      <c r="F24" s="14"/>
      <c r="G24" s="14"/>
      <c r="H24" s="14"/>
      <c r="I24" s="14"/>
    </row>
    <row r="26" spans="1:18">
      <c r="A26" s="4" t="s">
        <v>49</v>
      </c>
    </row>
    <row r="27" spans="1:18" ht="55.2">
      <c r="A27" s="3"/>
      <c r="B27" s="13" t="s">
        <v>26</v>
      </c>
      <c r="C27" s="13" t="s">
        <v>25</v>
      </c>
      <c r="D27" s="13" t="s">
        <v>24</v>
      </c>
      <c r="E27" s="13" t="s">
        <v>23</v>
      </c>
      <c r="F27" s="13" t="s">
        <v>22</v>
      </c>
      <c r="G27" s="13" t="s">
        <v>21</v>
      </c>
      <c r="H27" s="13" t="s">
        <v>20</v>
      </c>
      <c r="I27" s="13" t="s">
        <v>19</v>
      </c>
      <c r="J27" s="13" t="s">
        <v>18</v>
      </c>
      <c r="K27" s="13" t="s">
        <v>17</v>
      </c>
      <c r="L27" s="13" t="s">
        <v>16</v>
      </c>
      <c r="M27" s="13" t="s">
        <v>15</v>
      </c>
      <c r="N27" s="13" t="s">
        <v>14</v>
      </c>
      <c r="O27" s="13" t="s">
        <v>13</v>
      </c>
      <c r="P27" s="13" t="s">
        <v>12</v>
      </c>
      <c r="Q27" s="13" t="s">
        <v>11</v>
      </c>
      <c r="R27" s="13" t="s">
        <v>0</v>
      </c>
    </row>
    <row r="28" spans="1:18">
      <c r="A28" s="25" t="s">
        <v>3</v>
      </c>
      <c r="B28" s="3">
        <v>2</v>
      </c>
      <c r="C28" s="3">
        <v>22</v>
      </c>
      <c r="D28" s="3">
        <v>100</v>
      </c>
      <c r="E28" s="3">
        <v>3</v>
      </c>
      <c r="F28" s="3">
        <v>1</v>
      </c>
      <c r="G28" s="3">
        <v>0</v>
      </c>
      <c r="H28" s="3">
        <v>0</v>
      </c>
      <c r="I28" s="3">
        <v>3</v>
      </c>
      <c r="J28" s="3">
        <v>0</v>
      </c>
      <c r="K28" s="3">
        <v>0</v>
      </c>
      <c r="L28" s="3">
        <v>7</v>
      </c>
      <c r="M28" s="3">
        <v>2</v>
      </c>
      <c r="N28" s="3">
        <v>0</v>
      </c>
      <c r="O28" s="3">
        <v>0</v>
      </c>
      <c r="P28" s="3">
        <v>1</v>
      </c>
      <c r="Q28" s="3">
        <v>2</v>
      </c>
      <c r="R28" s="3">
        <f>SUM(B28:Q28)</f>
        <v>143</v>
      </c>
    </row>
    <row r="29" spans="1:18">
      <c r="A29" s="25" t="s">
        <v>2</v>
      </c>
      <c r="B29" s="2">
        <f>B28/143</f>
        <v>1.3986013986013986E-2</v>
      </c>
      <c r="C29" s="2">
        <f t="shared" ref="C29:Q29" si="6">C28/143</f>
        <v>0.15384615384615385</v>
      </c>
      <c r="D29" s="2">
        <f t="shared" si="6"/>
        <v>0.69930069930069927</v>
      </c>
      <c r="E29" s="2">
        <f t="shared" si="6"/>
        <v>2.097902097902098E-2</v>
      </c>
      <c r="F29" s="2">
        <f t="shared" si="6"/>
        <v>6.993006993006993E-3</v>
      </c>
      <c r="G29" s="2">
        <f t="shared" si="6"/>
        <v>0</v>
      </c>
      <c r="H29" s="2">
        <f t="shared" si="6"/>
        <v>0</v>
      </c>
      <c r="I29" s="2">
        <f t="shared" si="6"/>
        <v>2.097902097902098E-2</v>
      </c>
      <c r="J29" s="2">
        <f t="shared" si="6"/>
        <v>0</v>
      </c>
      <c r="K29" s="2">
        <f t="shared" si="6"/>
        <v>0</v>
      </c>
      <c r="L29" s="2">
        <f t="shared" si="6"/>
        <v>4.8951048951048952E-2</v>
      </c>
      <c r="M29" s="2">
        <f t="shared" si="6"/>
        <v>1.3986013986013986E-2</v>
      </c>
      <c r="N29" s="2">
        <f t="shared" si="6"/>
        <v>0</v>
      </c>
      <c r="O29" s="2">
        <f t="shared" si="6"/>
        <v>0</v>
      </c>
      <c r="P29" s="2">
        <f t="shared" si="6"/>
        <v>6.993006993006993E-3</v>
      </c>
      <c r="Q29" s="2">
        <f t="shared" si="6"/>
        <v>1.3986013986013986E-2</v>
      </c>
      <c r="R29" s="2">
        <f>SUM(B29:Q29)</f>
        <v>0.99999999999999978</v>
      </c>
    </row>
    <row r="30" spans="1:18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18">
      <c r="A32" s="4" t="s">
        <v>50</v>
      </c>
    </row>
    <row r="33" spans="1:7">
      <c r="A33" s="3"/>
      <c r="B33" s="24" t="s">
        <v>9</v>
      </c>
      <c r="C33" s="24" t="s">
        <v>8</v>
      </c>
      <c r="D33" s="24" t="s">
        <v>5</v>
      </c>
      <c r="E33" s="24" t="s">
        <v>7</v>
      </c>
      <c r="F33" s="24" t="s">
        <v>6</v>
      </c>
      <c r="G33" s="24" t="s">
        <v>0</v>
      </c>
    </row>
    <row r="34" spans="1:7">
      <c r="A34" s="25" t="s">
        <v>3</v>
      </c>
      <c r="B34" s="3">
        <v>11</v>
      </c>
      <c r="C34" s="3">
        <v>13</v>
      </c>
      <c r="D34" s="3">
        <v>118</v>
      </c>
      <c r="E34" s="3">
        <v>0</v>
      </c>
      <c r="F34" s="3">
        <v>1</v>
      </c>
      <c r="G34" s="3">
        <f>SUM(B34:F34)</f>
        <v>143</v>
      </c>
    </row>
    <row r="35" spans="1:7">
      <c r="A35" s="25" t="s">
        <v>2</v>
      </c>
      <c r="B35" s="2">
        <f>B34/143</f>
        <v>7.6923076923076927E-2</v>
      </c>
      <c r="C35" s="2">
        <f t="shared" ref="C35:F35" si="7">C34/143</f>
        <v>9.0909090909090912E-2</v>
      </c>
      <c r="D35" s="2">
        <f t="shared" si="7"/>
        <v>0.82517482517482521</v>
      </c>
      <c r="E35" s="2">
        <f t="shared" si="7"/>
        <v>0</v>
      </c>
      <c r="F35" s="2">
        <f t="shared" si="7"/>
        <v>6.993006993006993E-3</v>
      </c>
      <c r="G35" s="2">
        <f>SUM(B35:F35)</f>
        <v>1</v>
      </c>
    </row>
    <row r="36" spans="1:7">
      <c r="A36" s="9"/>
      <c r="B36" s="8"/>
      <c r="C36" s="8"/>
      <c r="D36" s="8"/>
      <c r="E36" s="8"/>
      <c r="F36" s="8"/>
      <c r="G36" s="8"/>
    </row>
  </sheetData>
  <mergeCells count="13">
    <mergeCell ref="A22:A23"/>
    <mergeCell ref="B6:C6"/>
    <mergeCell ref="F6:I6"/>
    <mergeCell ref="B7:C7"/>
    <mergeCell ref="F7:I7"/>
    <mergeCell ref="E2:E3"/>
    <mergeCell ref="F2:I2"/>
    <mergeCell ref="J2:J3"/>
    <mergeCell ref="A18:A19"/>
    <mergeCell ref="A20:A21"/>
    <mergeCell ref="A2:A3"/>
    <mergeCell ref="B2:C2"/>
    <mergeCell ref="D2:D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6640625" style="1" customWidth="1"/>
    <col min="2" max="2" width="10.77734375" style="1" customWidth="1"/>
    <col min="3" max="16384" width="9" style="1"/>
  </cols>
  <sheetData>
    <row r="1" spans="1:10">
      <c r="A1" s="4" t="s">
        <v>46</v>
      </c>
      <c r="B1" s="23"/>
      <c r="C1" s="23"/>
    </row>
    <row r="2" spans="1:10">
      <c r="A2" s="30"/>
      <c r="B2" s="32" t="s">
        <v>45</v>
      </c>
      <c r="C2" s="32"/>
      <c r="D2" s="33" t="s">
        <v>44</v>
      </c>
      <c r="E2" s="41" t="s">
        <v>43</v>
      </c>
      <c r="F2" s="35" t="s">
        <v>4</v>
      </c>
      <c r="G2" s="37"/>
      <c r="H2" s="37"/>
      <c r="I2" s="36"/>
      <c r="J2" s="30" t="s">
        <v>0</v>
      </c>
    </row>
    <row r="3" spans="1:10">
      <c r="A3" s="31"/>
      <c r="B3" s="24" t="s">
        <v>42</v>
      </c>
      <c r="C3" s="24" t="s">
        <v>27</v>
      </c>
      <c r="D3" s="34"/>
      <c r="E3" s="42"/>
      <c r="F3" s="24" t="s">
        <v>41</v>
      </c>
      <c r="G3" s="24" t="s">
        <v>40</v>
      </c>
      <c r="H3" s="24" t="s">
        <v>39</v>
      </c>
      <c r="I3" s="24" t="s">
        <v>4</v>
      </c>
      <c r="J3" s="31"/>
    </row>
    <row r="4" spans="1:10">
      <c r="A4" s="24" t="s">
        <v>3</v>
      </c>
      <c r="B4" s="21">
        <v>47</v>
      </c>
      <c r="C4" s="21">
        <v>1</v>
      </c>
      <c r="D4" s="21">
        <v>3</v>
      </c>
      <c r="E4" s="21">
        <v>2</v>
      </c>
      <c r="F4" s="21">
        <v>0</v>
      </c>
      <c r="G4" s="21">
        <v>1</v>
      </c>
      <c r="H4" s="21">
        <v>0</v>
      </c>
      <c r="I4" s="21">
        <v>0</v>
      </c>
      <c r="J4" s="21">
        <f>SUM(B4:I4)</f>
        <v>54</v>
      </c>
    </row>
    <row r="5" spans="1:10">
      <c r="A5" s="24" t="s">
        <v>2</v>
      </c>
      <c r="B5" s="20">
        <f>B4/54</f>
        <v>0.87037037037037035</v>
      </c>
      <c r="C5" s="20">
        <f t="shared" ref="C5:I5" si="0">C4/54</f>
        <v>1.8518518518518517E-2</v>
      </c>
      <c r="D5" s="20">
        <f t="shared" si="0"/>
        <v>5.5555555555555552E-2</v>
      </c>
      <c r="E5" s="20">
        <f t="shared" si="0"/>
        <v>3.7037037037037035E-2</v>
      </c>
      <c r="F5" s="20">
        <f t="shared" si="0"/>
        <v>0</v>
      </c>
      <c r="G5" s="20">
        <f t="shared" si="0"/>
        <v>1.8518518518518517E-2</v>
      </c>
      <c r="H5" s="20">
        <f t="shared" si="0"/>
        <v>0</v>
      </c>
      <c r="I5" s="20">
        <f t="shared" si="0"/>
        <v>0</v>
      </c>
      <c r="J5" s="20">
        <f>SUM(B5:I5)</f>
        <v>0.99999999999999989</v>
      </c>
    </row>
    <row r="6" spans="1:10">
      <c r="A6" s="24" t="s">
        <v>3</v>
      </c>
      <c r="B6" s="35">
        <f>SUM(B4:C4)</f>
        <v>48</v>
      </c>
      <c r="C6" s="36"/>
      <c r="D6" s="21">
        <f>D4</f>
        <v>3</v>
      </c>
      <c r="E6" s="21">
        <f>E4</f>
        <v>2</v>
      </c>
      <c r="F6" s="35">
        <f>SUM(F4:I4)</f>
        <v>1</v>
      </c>
      <c r="G6" s="37"/>
      <c r="H6" s="37"/>
      <c r="I6" s="36"/>
      <c r="J6" s="21">
        <f>SUM(B6:I6)</f>
        <v>54</v>
      </c>
    </row>
    <row r="7" spans="1:10">
      <c r="A7" s="24" t="s">
        <v>2</v>
      </c>
      <c r="B7" s="38">
        <f>B6/54</f>
        <v>0.88888888888888884</v>
      </c>
      <c r="C7" s="39"/>
      <c r="D7" s="20">
        <f>D5</f>
        <v>5.5555555555555552E-2</v>
      </c>
      <c r="E7" s="20">
        <f>E5</f>
        <v>3.7037037037037035E-2</v>
      </c>
      <c r="F7" s="38">
        <f>F6/54</f>
        <v>1.8518518518518517E-2</v>
      </c>
      <c r="G7" s="40"/>
      <c r="H7" s="40"/>
      <c r="I7" s="39"/>
      <c r="J7" s="20">
        <f>SUM(B7:I7)</f>
        <v>0.99999999999999989</v>
      </c>
    </row>
    <row r="8" spans="1:10">
      <c r="A8" s="19"/>
      <c r="B8" s="18"/>
      <c r="C8" s="17"/>
      <c r="D8" s="16"/>
      <c r="E8" s="16"/>
      <c r="F8" s="18"/>
      <c r="G8" s="17"/>
      <c r="H8" s="17"/>
      <c r="I8" s="17"/>
      <c r="J8" s="16"/>
    </row>
    <row r="9" spans="1:10">
      <c r="F9" s="1" t="s">
        <v>1</v>
      </c>
    </row>
    <row r="10" spans="1:10">
      <c r="A10" s="4" t="s">
        <v>47</v>
      </c>
    </row>
    <row r="11" spans="1:10">
      <c r="A11" s="15"/>
      <c r="B11" s="6" t="s">
        <v>37</v>
      </c>
      <c r="C11" s="24" t="s">
        <v>36</v>
      </c>
      <c r="D11" s="24" t="s">
        <v>35</v>
      </c>
      <c r="E11" s="24" t="s">
        <v>0</v>
      </c>
    </row>
    <row r="12" spans="1:10">
      <c r="A12" s="25" t="s">
        <v>3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25" t="s">
        <v>2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9"/>
      <c r="B14" s="8"/>
      <c r="C14" s="8"/>
      <c r="D14" s="8"/>
      <c r="E14" s="8"/>
      <c r="F14" s="8"/>
    </row>
    <row r="16" spans="1:10">
      <c r="A16" s="4" t="s">
        <v>48</v>
      </c>
    </row>
    <row r="17" spans="1:18">
      <c r="A17" s="25"/>
      <c r="B17" s="24" t="s">
        <v>34</v>
      </c>
      <c r="C17" s="24" t="s">
        <v>33</v>
      </c>
      <c r="D17" s="24" t="s">
        <v>32</v>
      </c>
      <c r="E17" s="24" t="s">
        <v>31</v>
      </c>
      <c r="F17" s="24" t="s">
        <v>30</v>
      </c>
      <c r="G17" s="24" t="s">
        <v>29</v>
      </c>
      <c r="H17" s="24" t="s">
        <v>4</v>
      </c>
      <c r="I17" s="24" t="s">
        <v>0</v>
      </c>
    </row>
    <row r="18" spans="1:18">
      <c r="A18" s="28" t="s">
        <v>28</v>
      </c>
      <c r="B18" s="12">
        <v>19</v>
      </c>
      <c r="C18" s="12">
        <v>14</v>
      </c>
      <c r="D18" s="12">
        <v>0</v>
      </c>
      <c r="E18" s="12">
        <v>7</v>
      </c>
      <c r="F18" s="12">
        <v>5</v>
      </c>
      <c r="G18" s="12">
        <v>0</v>
      </c>
      <c r="H18" s="12">
        <v>2</v>
      </c>
      <c r="I18" s="12">
        <f>SUM(B18:H18)</f>
        <v>47</v>
      </c>
    </row>
    <row r="19" spans="1:18">
      <c r="A19" s="29"/>
      <c r="B19" s="11">
        <f>B18/47</f>
        <v>0.40425531914893614</v>
      </c>
      <c r="C19" s="11">
        <f t="shared" ref="C19:H19" si="1">C18/47</f>
        <v>0.2978723404255319</v>
      </c>
      <c r="D19" s="11">
        <f t="shared" si="1"/>
        <v>0</v>
      </c>
      <c r="E19" s="11">
        <f t="shared" si="1"/>
        <v>0.14893617021276595</v>
      </c>
      <c r="F19" s="11">
        <f t="shared" si="1"/>
        <v>0.10638297872340426</v>
      </c>
      <c r="G19" s="11">
        <f t="shared" si="1"/>
        <v>0</v>
      </c>
      <c r="H19" s="11">
        <f t="shared" si="1"/>
        <v>4.2553191489361701E-2</v>
      </c>
      <c r="I19" s="11">
        <f>SUM(B19:H19)</f>
        <v>1</v>
      </c>
    </row>
    <row r="20" spans="1:18">
      <c r="A20" s="28" t="s">
        <v>27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f>SUM(B20:H20)</f>
        <v>1</v>
      </c>
    </row>
    <row r="21" spans="1:18">
      <c r="A21" s="29"/>
      <c r="B21" s="11">
        <f>B20/1</f>
        <v>0</v>
      </c>
      <c r="C21" s="11">
        <f t="shared" ref="C21:H21" si="2">C20/1</f>
        <v>0</v>
      </c>
      <c r="D21" s="11">
        <f t="shared" si="2"/>
        <v>0</v>
      </c>
      <c r="E21" s="11">
        <f t="shared" si="2"/>
        <v>0</v>
      </c>
      <c r="F21" s="11">
        <f t="shared" si="2"/>
        <v>0</v>
      </c>
      <c r="G21" s="11">
        <f t="shared" si="2"/>
        <v>1</v>
      </c>
      <c r="H21" s="11">
        <f t="shared" si="2"/>
        <v>0</v>
      </c>
      <c r="I21" s="11">
        <f>SUM(B21:H21)</f>
        <v>1</v>
      </c>
    </row>
    <row r="22" spans="1:18">
      <c r="A22" s="28" t="s">
        <v>0</v>
      </c>
      <c r="B22" s="12">
        <f t="shared" ref="B22:I22" si="3">SUM(B18+B20)</f>
        <v>19</v>
      </c>
      <c r="C22" s="12">
        <f t="shared" si="3"/>
        <v>14</v>
      </c>
      <c r="D22" s="12">
        <f t="shared" si="3"/>
        <v>0</v>
      </c>
      <c r="E22" s="12">
        <f t="shared" si="3"/>
        <v>7</v>
      </c>
      <c r="F22" s="12">
        <f t="shared" si="3"/>
        <v>5</v>
      </c>
      <c r="G22" s="12">
        <f t="shared" si="3"/>
        <v>1</v>
      </c>
      <c r="H22" s="12">
        <f t="shared" si="3"/>
        <v>2</v>
      </c>
      <c r="I22" s="12">
        <f t="shared" si="3"/>
        <v>48</v>
      </c>
    </row>
    <row r="23" spans="1:18">
      <c r="A23" s="29"/>
      <c r="B23" s="11">
        <f>B22/48</f>
        <v>0.39583333333333331</v>
      </c>
      <c r="C23" s="11">
        <f t="shared" ref="C23:H23" si="4">C22/48</f>
        <v>0.29166666666666669</v>
      </c>
      <c r="D23" s="11">
        <f t="shared" si="4"/>
        <v>0</v>
      </c>
      <c r="E23" s="11">
        <f t="shared" si="4"/>
        <v>0.14583333333333334</v>
      </c>
      <c r="F23" s="11">
        <f t="shared" si="4"/>
        <v>0.10416666666666667</v>
      </c>
      <c r="G23" s="11">
        <f t="shared" si="4"/>
        <v>2.0833333333333332E-2</v>
      </c>
      <c r="H23" s="11">
        <f t="shared" si="4"/>
        <v>4.1666666666666664E-2</v>
      </c>
      <c r="I23" s="11">
        <f>SUM(B23:H23)</f>
        <v>1</v>
      </c>
    </row>
    <row r="24" spans="1:18">
      <c r="A24" s="9"/>
      <c r="B24" s="14"/>
      <c r="C24" s="14"/>
      <c r="D24" s="14"/>
      <c r="E24" s="14"/>
      <c r="F24" s="14"/>
      <c r="G24" s="14"/>
      <c r="H24" s="14"/>
      <c r="I24" s="14"/>
    </row>
    <row r="26" spans="1:18">
      <c r="A26" s="4" t="s">
        <v>49</v>
      </c>
    </row>
    <row r="27" spans="1:18" ht="55.2">
      <c r="A27" s="3"/>
      <c r="B27" s="13" t="s">
        <v>26</v>
      </c>
      <c r="C27" s="13" t="s">
        <v>25</v>
      </c>
      <c r="D27" s="13" t="s">
        <v>24</v>
      </c>
      <c r="E27" s="13" t="s">
        <v>23</v>
      </c>
      <c r="F27" s="13" t="s">
        <v>22</v>
      </c>
      <c r="G27" s="13" t="s">
        <v>21</v>
      </c>
      <c r="H27" s="13" t="s">
        <v>20</v>
      </c>
      <c r="I27" s="13" t="s">
        <v>19</v>
      </c>
      <c r="J27" s="13" t="s">
        <v>18</v>
      </c>
      <c r="K27" s="13" t="s">
        <v>17</v>
      </c>
      <c r="L27" s="13" t="s">
        <v>16</v>
      </c>
      <c r="M27" s="13" t="s">
        <v>15</v>
      </c>
      <c r="N27" s="13" t="s">
        <v>14</v>
      </c>
      <c r="O27" s="13" t="s">
        <v>13</v>
      </c>
      <c r="P27" s="13" t="s">
        <v>12</v>
      </c>
      <c r="Q27" s="13" t="s">
        <v>11</v>
      </c>
      <c r="R27" s="13" t="s">
        <v>0</v>
      </c>
    </row>
    <row r="28" spans="1:18">
      <c r="A28" s="25" t="s">
        <v>3</v>
      </c>
      <c r="B28" s="3">
        <v>29</v>
      </c>
      <c r="C28" s="3">
        <v>1</v>
      </c>
      <c r="D28" s="3">
        <v>1</v>
      </c>
      <c r="E28" s="3">
        <v>2</v>
      </c>
      <c r="F28" s="3">
        <v>0</v>
      </c>
      <c r="G28" s="3">
        <v>2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5</v>
      </c>
      <c r="N28" s="3">
        <v>1</v>
      </c>
      <c r="O28" s="3">
        <v>0</v>
      </c>
      <c r="P28" s="3">
        <v>1</v>
      </c>
      <c r="Q28" s="3">
        <v>6</v>
      </c>
      <c r="R28" s="3">
        <f>SUM(B28:Q28)</f>
        <v>48</v>
      </c>
    </row>
    <row r="29" spans="1:18">
      <c r="A29" s="25" t="s">
        <v>2</v>
      </c>
      <c r="B29" s="2">
        <f>B28/48</f>
        <v>0.60416666666666663</v>
      </c>
      <c r="C29" s="2">
        <f t="shared" ref="C29:Q29" si="5">C28/48</f>
        <v>2.0833333333333332E-2</v>
      </c>
      <c r="D29" s="2">
        <f t="shared" si="5"/>
        <v>2.0833333333333332E-2</v>
      </c>
      <c r="E29" s="2">
        <f t="shared" si="5"/>
        <v>4.1666666666666664E-2</v>
      </c>
      <c r="F29" s="2">
        <f t="shared" si="5"/>
        <v>0</v>
      </c>
      <c r="G29" s="2">
        <f t="shared" si="5"/>
        <v>4.1666666666666664E-2</v>
      </c>
      <c r="H29" s="2">
        <f t="shared" si="5"/>
        <v>0</v>
      </c>
      <c r="I29" s="2">
        <f t="shared" si="5"/>
        <v>0</v>
      </c>
      <c r="J29" s="2">
        <f t="shared" si="5"/>
        <v>0</v>
      </c>
      <c r="K29" s="2">
        <f t="shared" si="5"/>
        <v>0</v>
      </c>
      <c r="L29" s="2">
        <f t="shared" si="5"/>
        <v>0</v>
      </c>
      <c r="M29" s="2">
        <f t="shared" si="5"/>
        <v>0.10416666666666667</v>
      </c>
      <c r="N29" s="2">
        <f t="shared" si="5"/>
        <v>2.0833333333333332E-2</v>
      </c>
      <c r="O29" s="2">
        <f t="shared" si="5"/>
        <v>0</v>
      </c>
      <c r="P29" s="2">
        <f t="shared" si="5"/>
        <v>2.0833333333333332E-2</v>
      </c>
      <c r="Q29" s="2">
        <f t="shared" si="5"/>
        <v>0.125</v>
      </c>
      <c r="R29" s="2">
        <f>SUM(B29:Q29)</f>
        <v>1</v>
      </c>
    </row>
    <row r="30" spans="1:18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18">
      <c r="A32" s="4" t="s">
        <v>50</v>
      </c>
    </row>
    <row r="33" spans="1:7">
      <c r="A33" s="3"/>
      <c r="B33" s="24" t="s">
        <v>9</v>
      </c>
      <c r="C33" s="24" t="s">
        <v>8</v>
      </c>
      <c r="D33" s="24" t="s">
        <v>5</v>
      </c>
      <c r="E33" s="24" t="s">
        <v>7</v>
      </c>
      <c r="F33" s="24" t="s">
        <v>6</v>
      </c>
      <c r="G33" s="24" t="s">
        <v>0</v>
      </c>
    </row>
    <row r="34" spans="1:7">
      <c r="A34" s="25" t="s">
        <v>3</v>
      </c>
      <c r="B34" s="3">
        <v>13</v>
      </c>
      <c r="C34" s="3">
        <v>17</v>
      </c>
      <c r="D34" s="3">
        <v>18</v>
      </c>
      <c r="E34" s="3">
        <v>0</v>
      </c>
      <c r="F34" s="3">
        <v>0</v>
      </c>
      <c r="G34" s="3">
        <f>SUM(B34:F34)</f>
        <v>48</v>
      </c>
    </row>
    <row r="35" spans="1:7">
      <c r="A35" s="25" t="s">
        <v>2</v>
      </c>
      <c r="B35" s="2">
        <f>B34/48</f>
        <v>0.27083333333333331</v>
      </c>
      <c r="C35" s="2">
        <f t="shared" ref="C35:F35" si="6">C34/48</f>
        <v>0.35416666666666669</v>
      </c>
      <c r="D35" s="2">
        <f t="shared" si="6"/>
        <v>0.375</v>
      </c>
      <c r="E35" s="2">
        <f t="shared" si="6"/>
        <v>0</v>
      </c>
      <c r="F35" s="2">
        <f t="shared" si="6"/>
        <v>0</v>
      </c>
      <c r="G35" s="2">
        <f>SUM(B35:F35)</f>
        <v>1</v>
      </c>
    </row>
    <row r="36" spans="1:7">
      <c r="A36" s="9"/>
      <c r="B36" s="8"/>
      <c r="C36" s="8"/>
      <c r="D36" s="8"/>
      <c r="E36" s="8"/>
      <c r="F36" s="8"/>
      <c r="G36" s="8"/>
    </row>
  </sheetData>
  <mergeCells count="13">
    <mergeCell ref="A22:A23"/>
    <mergeCell ref="B6:C6"/>
    <mergeCell ref="F6:I6"/>
    <mergeCell ref="B7:C7"/>
    <mergeCell ref="F7:I7"/>
    <mergeCell ref="E2:E3"/>
    <mergeCell ref="F2:I2"/>
    <mergeCell ref="J2:J3"/>
    <mergeCell ref="A18:A19"/>
    <mergeCell ref="A20:A21"/>
    <mergeCell ref="A2:A3"/>
    <mergeCell ref="B2:C2"/>
    <mergeCell ref="D2:D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6640625" style="1" customWidth="1"/>
    <col min="2" max="2" width="10.77734375" style="1" customWidth="1"/>
    <col min="3" max="16384" width="9" style="1"/>
  </cols>
  <sheetData>
    <row r="1" spans="1:10">
      <c r="A1" s="4" t="s">
        <v>46</v>
      </c>
      <c r="B1" s="23"/>
      <c r="C1" s="23"/>
    </row>
    <row r="2" spans="1:10">
      <c r="A2" s="30"/>
      <c r="B2" s="32" t="s">
        <v>45</v>
      </c>
      <c r="C2" s="32"/>
      <c r="D2" s="33" t="s">
        <v>44</v>
      </c>
      <c r="E2" s="41" t="s">
        <v>43</v>
      </c>
      <c r="F2" s="35" t="s">
        <v>4</v>
      </c>
      <c r="G2" s="37"/>
      <c r="H2" s="37"/>
      <c r="I2" s="36"/>
      <c r="J2" s="30" t="s">
        <v>0</v>
      </c>
    </row>
    <row r="3" spans="1:10">
      <c r="A3" s="31"/>
      <c r="B3" s="24" t="s">
        <v>42</v>
      </c>
      <c r="C3" s="24" t="s">
        <v>27</v>
      </c>
      <c r="D3" s="34"/>
      <c r="E3" s="42"/>
      <c r="F3" s="24" t="s">
        <v>41</v>
      </c>
      <c r="G3" s="24" t="s">
        <v>40</v>
      </c>
      <c r="H3" s="24" t="s">
        <v>39</v>
      </c>
      <c r="I3" s="24" t="s">
        <v>4</v>
      </c>
      <c r="J3" s="31"/>
    </row>
    <row r="4" spans="1:10">
      <c r="A4" s="24" t="s">
        <v>3</v>
      </c>
      <c r="B4" s="21">
        <v>33</v>
      </c>
      <c r="C4" s="21">
        <v>0</v>
      </c>
      <c r="D4" s="21">
        <v>1</v>
      </c>
      <c r="E4" s="21">
        <v>1</v>
      </c>
      <c r="F4" s="21">
        <v>0</v>
      </c>
      <c r="G4" s="21">
        <v>1</v>
      </c>
      <c r="H4" s="21">
        <v>0</v>
      </c>
      <c r="I4" s="21">
        <v>1</v>
      </c>
      <c r="J4" s="21">
        <f>SUM(B4:I4)</f>
        <v>37</v>
      </c>
    </row>
    <row r="5" spans="1:10">
      <c r="A5" s="24" t="s">
        <v>2</v>
      </c>
      <c r="B5" s="20">
        <f>B4/37</f>
        <v>0.89189189189189189</v>
      </c>
      <c r="C5" s="20">
        <f t="shared" ref="C5:I5" si="0">C4/37</f>
        <v>0</v>
      </c>
      <c r="D5" s="20">
        <f t="shared" si="0"/>
        <v>2.7027027027027029E-2</v>
      </c>
      <c r="E5" s="20">
        <f t="shared" si="0"/>
        <v>2.7027027027027029E-2</v>
      </c>
      <c r="F5" s="20">
        <f t="shared" si="0"/>
        <v>0</v>
      </c>
      <c r="G5" s="20">
        <f t="shared" si="0"/>
        <v>2.7027027027027029E-2</v>
      </c>
      <c r="H5" s="20">
        <f t="shared" si="0"/>
        <v>0</v>
      </c>
      <c r="I5" s="20">
        <f t="shared" si="0"/>
        <v>2.7027027027027029E-2</v>
      </c>
      <c r="J5" s="20">
        <f>SUM(B5:I5)</f>
        <v>0.99999999999999978</v>
      </c>
    </row>
    <row r="6" spans="1:10">
      <c r="A6" s="24" t="s">
        <v>3</v>
      </c>
      <c r="B6" s="35">
        <f>SUM(B4:C4)</f>
        <v>33</v>
      </c>
      <c r="C6" s="36"/>
      <c r="D6" s="21">
        <f>D4</f>
        <v>1</v>
      </c>
      <c r="E6" s="21">
        <f>E4</f>
        <v>1</v>
      </c>
      <c r="F6" s="35">
        <f>SUM(F4:I4)</f>
        <v>2</v>
      </c>
      <c r="G6" s="37"/>
      <c r="H6" s="37"/>
      <c r="I6" s="36"/>
      <c r="J6" s="21">
        <f>SUM(B6:I6)</f>
        <v>37</v>
      </c>
    </row>
    <row r="7" spans="1:10">
      <c r="A7" s="24" t="s">
        <v>2</v>
      </c>
      <c r="B7" s="38">
        <f>B6/37</f>
        <v>0.89189189189189189</v>
      </c>
      <c r="C7" s="39"/>
      <c r="D7" s="20">
        <f>D5</f>
        <v>2.7027027027027029E-2</v>
      </c>
      <c r="E7" s="20">
        <f>E5</f>
        <v>2.7027027027027029E-2</v>
      </c>
      <c r="F7" s="38">
        <f>F6/37</f>
        <v>5.4054054054054057E-2</v>
      </c>
      <c r="G7" s="40"/>
      <c r="H7" s="40"/>
      <c r="I7" s="39"/>
      <c r="J7" s="20">
        <f>SUM(B7:I7)</f>
        <v>0.99999999999999989</v>
      </c>
    </row>
    <row r="8" spans="1:10">
      <c r="A8" s="19"/>
      <c r="B8" s="18"/>
      <c r="C8" s="17"/>
      <c r="D8" s="16"/>
      <c r="E8" s="16"/>
      <c r="F8" s="18"/>
      <c r="G8" s="17"/>
      <c r="H8" s="17"/>
      <c r="I8" s="17"/>
      <c r="J8" s="16"/>
    </row>
    <row r="9" spans="1:10">
      <c r="F9" s="1" t="s">
        <v>1</v>
      </c>
    </row>
    <row r="10" spans="1:10">
      <c r="A10" s="4" t="s">
        <v>47</v>
      </c>
    </row>
    <row r="11" spans="1:10">
      <c r="A11" s="15"/>
      <c r="B11" s="6" t="s">
        <v>37</v>
      </c>
      <c r="C11" s="24" t="s">
        <v>36</v>
      </c>
      <c r="D11" s="24" t="s">
        <v>35</v>
      </c>
      <c r="E11" s="24" t="s">
        <v>0</v>
      </c>
    </row>
    <row r="12" spans="1:10">
      <c r="A12" s="25" t="s">
        <v>3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25" t="s">
        <v>2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9"/>
      <c r="B14" s="8"/>
      <c r="C14" s="8"/>
      <c r="D14" s="8"/>
      <c r="E14" s="8"/>
      <c r="F14" s="8"/>
    </row>
    <row r="16" spans="1:10">
      <c r="A16" s="4" t="s">
        <v>48</v>
      </c>
    </row>
    <row r="17" spans="1:18">
      <c r="A17" s="25"/>
      <c r="B17" s="24" t="s">
        <v>34</v>
      </c>
      <c r="C17" s="24" t="s">
        <v>33</v>
      </c>
      <c r="D17" s="24" t="s">
        <v>32</v>
      </c>
      <c r="E17" s="24" t="s">
        <v>31</v>
      </c>
      <c r="F17" s="24" t="s">
        <v>30</v>
      </c>
      <c r="G17" s="24" t="s">
        <v>29</v>
      </c>
      <c r="H17" s="24" t="s">
        <v>4</v>
      </c>
      <c r="I17" s="24" t="s">
        <v>0</v>
      </c>
    </row>
    <row r="18" spans="1:18">
      <c r="A18" s="28" t="s">
        <v>28</v>
      </c>
      <c r="B18" s="12">
        <v>32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f>SUM(B18:H18)</f>
        <v>33</v>
      </c>
    </row>
    <row r="19" spans="1:18">
      <c r="A19" s="29"/>
      <c r="B19" s="11">
        <f>B18/33</f>
        <v>0.96969696969696972</v>
      </c>
      <c r="C19" s="11">
        <f t="shared" ref="C19:H19" si="1">C18/33</f>
        <v>3.0303030303030304E-2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  <c r="H19" s="11">
        <f t="shared" si="1"/>
        <v>0</v>
      </c>
      <c r="I19" s="11">
        <f>SUM(B19:H19)</f>
        <v>1</v>
      </c>
    </row>
    <row r="20" spans="1:18">
      <c r="A20" s="28" t="s">
        <v>27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f>SUM(B20:H20)</f>
        <v>0</v>
      </c>
    </row>
    <row r="21" spans="1:18">
      <c r="A21" s="29"/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f>SUM(B21:H21)</f>
        <v>0</v>
      </c>
    </row>
    <row r="22" spans="1:18">
      <c r="A22" s="28" t="s">
        <v>0</v>
      </c>
      <c r="B22" s="12">
        <f t="shared" ref="B22:I22" si="2">SUM(B18+B20)</f>
        <v>32</v>
      </c>
      <c r="C22" s="12">
        <f t="shared" si="2"/>
        <v>1</v>
      </c>
      <c r="D22" s="12">
        <f t="shared" si="2"/>
        <v>0</v>
      </c>
      <c r="E22" s="12">
        <f t="shared" si="2"/>
        <v>0</v>
      </c>
      <c r="F22" s="12">
        <f t="shared" si="2"/>
        <v>0</v>
      </c>
      <c r="G22" s="12">
        <f t="shared" si="2"/>
        <v>0</v>
      </c>
      <c r="H22" s="12">
        <f t="shared" si="2"/>
        <v>0</v>
      </c>
      <c r="I22" s="12">
        <f t="shared" si="2"/>
        <v>33</v>
      </c>
    </row>
    <row r="23" spans="1:18">
      <c r="A23" s="29"/>
      <c r="B23" s="11">
        <f>B22/33</f>
        <v>0.96969696969696972</v>
      </c>
      <c r="C23" s="11">
        <f t="shared" ref="C23:H23" si="3">C22/33</f>
        <v>3.0303030303030304E-2</v>
      </c>
      <c r="D23" s="11">
        <f t="shared" si="3"/>
        <v>0</v>
      </c>
      <c r="E23" s="11">
        <f t="shared" si="3"/>
        <v>0</v>
      </c>
      <c r="F23" s="11">
        <f t="shared" si="3"/>
        <v>0</v>
      </c>
      <c r="G23" s="11">
        <f t="shared" si="3"/>
        <v>0</v>
      </c>
      <c r="H23" s="11">
        <f t="shared" si="3"/>
        <v>0</v>
      </c>
      <c r="I23" s="11">
        <f>SUM(B23:H23)</f>
        <v>1</v>
      </c>
    </row>
    <row r="24" spans="1:18">
      <c r="A24" s="9"/>
      <c r="B24" s="14"/>
      <c r="C24" s="14"/>
      <c r="D24" s="14"/>
      <c r="E24" s="14"/>
      <c r="F24" s="14"/>
      <c r="G24" s="14"/>
      <c r="H24" s="14"/>
      <c r="I24" s="14"/>
    </row>
    <row r="26" spans="1:18">
      <c r="A26" s="4" t="s">
        <v>49</v>
      </c>
    </row>
    <row r="27" spans="1:18" ht="55.2">
      <c r="A27" s="3"/>
      <c r="B27" s="13" t="s">
        <v>26</v>
      </c>
      <c r="C27" s="13" t="s">
        <v>25</v>
      </c>
      <c r="D27" s="13" t="s">
        <v>24</v>
      </c>
      <c r="E27" s="13" t="s">
        <v>23</v>
      </c>
      <c r="F27" s="13" t="s">
        <v>22</v>
      </c>
      <c r="G27" s="13" t="s">
        <v>21</v>
      </c>
      <c r="H27" s="13" t="s">
        <v>20</v>
      </c>
      <c r="I27" s="13" t="s">
        <v>19</v>
      </c>
      <c r="J27" s="13" t="s">
        <v>18</v>
      </c>
      <c r="K27" s="13" t="s">
        <v>17</v>
      </c>
      <c r="L27" s="13" t="s">
        <v>16</v>
      </c>
      <c r="M27" s="13" t="s">
        <v>15</v>
      </c>
      <c r="N27" s="13" t="s">
        <v>14</v>
      </c>
      <c r="O27" s="13" t="s">
        <v>13</v>
      </c>
      <c r="P27" s="13" t="s">
        <v>12</v>
      </c>
      <c r="Q27" s="13" t="s">
        <v>11</v>
      </c>
      <c r="R27" s="13" t="s">
        <v>0</v>
      </c>
    </row>
    <row r="28" spans="1:18">
      <c r="A28" s="25" t="s">
        <v>3</v>
      </c>
      <c r="B28" s="3">
        <v>1</v>
      </c>
      <c r="C28" s="3">
        <v>0</v>
      </c>
      <c r="D28" s="3">
        <v>31</v>
      </c>
      <c r="E28" s="3">
        <v>0</v>
      </c>
      <c r="F28" s="3">
        <v>0</v>
      </c>
      <c r="G28" s="3">
        <v>0</v>
      </c>
      <c r="H28" s="3">
        <v>0</v>
      </c>
      <c r="I28" s="3">
        <v>1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f>SUM(B28:Q28)</f>
        <v>33</v>
      </c>
    </row>
    <row r="29" spans="1:18">
      <c r="A29" s="25" t="s">
        <v>2</v>
      </c>
      <c r="B29" s="2">
        <f>B28/33</f>
        <v>3.0303030303030304E-2</v>
      </c>
      <c r="C29" s="2">
        <f t="shared" ref="C29:Q29" si="4">C28/33</f>
        <v>0</v>
      </c>
      <c r="D29" s="2">
        <f t="shared" si="4"/>
        <v>0.93939393939393945</v>
      </c>
      <c r="E29" s="2">
        <f t="shared" si="4"/>
        <v>0</v>
      </c>
      <c r="F29" s="2">
        <f t="shared" si="4"/>
        <v>0</v>
      </c>
      <c r="G29" s="2">
        <f t="shared" si="4"/>
        <v>0</v>
      </c>
      <c r="H29" s="2">
        <f t="shared" si="4"/>
        <v>0</v>
      </c>
      <c r="I29" s="2">
        <f t="shared" si="4"/>
        <v>3.0303030303030304E-2</v>
      </c>
      <c r="J29" s="2">
        <f t="shared" si="4"/>
        <v>0</v>
      </c>
      <c r="K29" s="2">
        <f t="shared" si="4"/>
        <v>0</v>
      </c>
      <c r="L29" s="2">
        <f t="shared" si="4"/>
        <v>0</v>
      </c>
      <c r="M29" s="2">
        <f t="shared" si="4"/>
        <v>0</v>
      </c>
      <c r="N29" s="2">
        <f t="shared" si="4"/>
        <v>0</v>
      </c>
      <c r="O29" s="2">
        <f t="shared" si="4"/>
        <v>0</v>
      </c>
      <c r="P29" s="2">
        <f t="shared" si="4"/>
        <v>0</v>
      </c>
      <c r="Q29" s="2">
        <f t="shared" si="4"/>
        <v>0</v>
      </c>
      <c r="R29" s="2">
        <f>SUM(B29:Q29)</f>
        <v>1</v>
      </c>
    </row>
    <row r="30" spans="1:18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18">
      <c r="A32" s="4" t="s">
        <v>50</v>
      </c>
    </row>
    <row r="33" spans="1:7">
      <c r="A33" s="3"/>
      <c r="B33" s="24" t="s">
        <v>9</v>
      </c>
      <c r="C33" s="24" t="s">
        <v>8</v>
      </c>
      <c r="D33" s="24" t="s">
        <v>5</v>
      </c>
      <c r="E33" s="24" t="s">
        <v>7</v>
      </c>
      <c r="F33" s="24" t="s">
        <v>6</v>
      </c>
      <c r="G33" s="24" t="s">
        <v>0</v>
      </c>
    </row>
    <row r="34" spans="1:7">
      <c r="A34" s="25" t="s">
        <v>3</v>
      </c>
      <c r="B34" s="3">
        <v>2</v>
      </c>
      <c r="C34" s="3">
        <v>4</v>
      </c>
      <c r="D34" s="3">
        <v>26</v>
      </c>
      <c r="E34" s="3">
        <v>1</v>
      </c>
      <c r="F34" s="3">
        <v>0</v>
      </c>
      <c r="G34" s="3">
        <f>SUM(B34:F34)</f>
        <v>33</v>
      </c>
    </row>
    <row r="35" spans="1:7">
      <c r="A35" s="25" t="s">
        <v>2</v>
      </c>
      <c r="B35" s="2">
        <f>B34/33</f>
        <v>6.0606060606060608E-2</v>
      </c>
      <c r="C35" s="2">
        <f t="shared" ref="C35:F35" si="5">C34/33</f>
        <v>0.12121212121212122</v>
      </c>
      <c r="D35" s="2">
        <f t="shared" si="5"/>
        <v>0.78787878787878785</v>
      </c>
      <c r="E35" s="2">
        <f t="shared" si="5"/>
        <v>3.0303030303030304E-2</v>
      </c>
      <c r="F35" s="2">
        <f t="shared" si="5"/>
        <v>0</v>
      </c>
      <c r="G35" s="2">
        <f>SUM(B35:F35)</f>
        <v>1</v>
      </c>
    </row>
    <row r="36" spans="1:7">
      <c r="A36" s="9"/>
      <c r="B36" s="8"/>
      <c r="C36" s="8"/>
      <c r="D36" s="8"/>
      <c r="E36" s="8"/>
      <c r="F36" s="8"/>
      <c r="G36" s="8"/>
    </row>
  </sheetData>
  <mergeCells count="13">
    <mergeCell ref="A22:A23"/>
    <mergeCell ref="B6:C6"/>
    <mergeCell ref="F6:I6"/>
    <mergeCell ref="B7:C7"/>
    <mergeCell ref="F7:I7"/>
    <mergeCell ref="E2:E3"/>
    <mergeCell ref="F2:I2"/>
    <mergeCell ref="J2:J3"/>
    <mergeCell ref="A18:A19"/>
    <mergeCell ref="A20:A21"/>
    <mergeCell ref="A2:A3"/>
    <mergeCell ref="B2:C2"/>
    <mergeCell ref="D2:D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總表</vt:lpstr>
      <vt:lpstr>碩士</vt:lpstr>
      <vt:lpstr>學士</vt:lpstr>
      <vt:lpstr>電子系</vt:lpstr>
      <vt:lpstr>電機系(所)</vt:lpstr>
      <vt:lpstr>資訊系</vt:lpstr>
      <vt:lpstr>機械系(所)</vt:lpstr>
      <vt:lpstr>營空系(所)</vt:lpstr>
      <vt:lpstr>能空系</vt:lpstr>
      <vt:lpstr>產經所</vt:lpstr>
      <vt:lpstr>企管系</vt:lpstr>
      <vt:lpstr>行流系</vt:lpstr>
      <vt:lpstr>觀光系</vt:lpstr>
      <vt:lpstr>休管系</vt:lpstr>
      <vt:lpstr>應英系</vt:lpstr>
      <vt:lpstr>餐旅系</vt:lpstr>
      <vt:lpstr>表藝系</vt:lpstr>
      <vt:lpstr>數媒系</vt:lpstr>
      <vt:lpstr>室設系</vt:lpstr>
      <vt:lpstr>創設系</vt:lpstr>
      <vt:lpstr>遊戲系</vt:lpstr>
    </vt:vector>
  </TitlesOfParts>
  <Company>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dcterms:created xsi:type="dcterms:W3CDTF">2020-11-04T09:21:56Z</dcterms:created>
  <dcterms:modified xsi:type="dcterms:W3CDTF">2023-11-21T04:13:33Z</dcterms:modified>
</cp:coreProperties>
</file>