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6學年度畢業滿3年\106學年度(滿3年)批次下載、敘述系統計表及圖表\"/>
    </mc:Choice>
  </mc:AlternateContent>
  <bookViews>
    <workbookView xWindow="6792" yWindow="60" windowWidth="12408" windowHeight="7152"/>
  </bookViews>
  <sheets>
    <sheet name="總表" sheetId="1" r:id="rId1"/>
    <sheet name="碩士" sheetId="2" r:id="rId2"/>
    <sheet name="學士" sheetId="3" r:id="rId3"/>
    <sheet name="電子系" sheetId="4" r:id="rId4"/>
    <sheet name="電機系(所)" sheetId="5" r:id="rId5"/>
    <sheet name="資訊糸" sheetId="6" r:id="rId6"/>
    <sheet name="機械系(所)" sheetId="7" r:id="rId7"/>
    <sheet name="營空系(所)" sheetId="8" r:id="rId8"/>
    <sheet name="能空系" sheetId="9" r:id="rId9"/>
    <sheet name="環工系" sheetId="10" r:id="rId10"/>
    <sheet name="工管系(所)" sheetId="11" r:id="rId11"/>
    <sheet name="企管系" sheetId="12" r:id="rId12"/>
    <sheet name="資管系" sheetId="13" r:id="rId13"/>
    <sheet name="行流系" sheetId="14" r:id="rId14"/>
    <sheet name="觀光系" sheetId="15" r:id="rId15"/>
    <sheet name="休管系" sheetId="16" r:id="rId16"/>
    <sheet name="應英系" sheetId="17" r:id="rId17"/>
    <sheet name="餐旅系" sheetId="18" r:id="rId18"/>
    <sheet name="數媒系" sheetId="19" r:id="rId19"/>
    <sheet name="室設系" sheetId="20" r:id="rId20"/>
    <sheet name="創設系" sheetId="21" r:id="rId21"/>
  </sheets>
  <calcPr calcId="162913"/>
</workbook>
</file>

<file path=xl/calcChain.xml><?xml version="1.0" encoding="utf-8"?>
<calcChain xmlns="http://schemas.openxmlformats.org/spreadsheetml/2006/main">
  <c r="C35" i="21" l="1"/>
  <c r="D35" i="21"/>
  <c r="E35" i="21"/>
  <c r="F35" i="21"/>
  <c r="B35" i="21"/>
  <c r="C29" i="21"/>
  <c r="D29" i="21"/>
  <c r="E29" i="21"/>
  <c r="F29" i="21"/>
  <c r="G29" i="21"/>
  <c r="H29" i="21"/>
  <c r="I29" i="21"/>
  <c r="J29" i="21"/>
  <c r="K29" i="21"/>
  <c r="L29" i="21"/>
  <c r="M29" i="21"/>
  <c r="N29" i="21"/>
  <c r="O29" i="21"/>
  <c r="P29" i="21"/>
  <c r="Q29" i="21"/>
  <c r="B29" i="21"/>
  <c r="C21" i="21"/>
  <c r="D21" i="21"/>
  <c r="E21" i="21"/>
  <c r="F21" i="21"/>
  <c r="G21" i="21"/>
  <c r="H21" i="21"/>
  <c r="B21" i="21"/>
  <c r="C19" i="21"/>
  <c r="D19" i="21"/>
  <c r="E19" i="21"/>
  <c r="F19" i="21"/>
  <c r="G19" i="21"/>
  <c r="H19" i="21"/>
  <c r="B19" i="21"/>
  <c r="C5" i="21"/>
  <c r="D5" i="21"/>
  <c r="D7" i="21" s="1"/>
  <c r="E5" i="21"/>
  <c r="E7" i="21" s="1"/>
  <c r="F5" i="21"/>
  <c r="G5" i="21"/>
  <c r="H5" i="21"/>
  <c r="I5" i="21"/>
  <c r="B5" i="21"/>
  <c r="G34" i="21"/>
  <c r="R28" i="21"/>
  <c r="H22" i="21"/>
  <c r="H23" i="21" s="1"/>
  <c r="G22" i="21"/>
  <c r="G23" i="21" s="1"/>
  <c r="F22" i="21"/>
  <c r="F23" i="21" s="1"/>
  <c r="E22" i="21"/>
  <c r="E23" i="21" s="1"/>
  <c r="D22" i="21"/>
  <c r="D23" i="21" s="1"/>
  <c r="C22" i="21"/>
  <c r="C23" i="21" s="1"/>
  <c r="B22" i="21"/>
  <c r="B23" i="21" s="1"/>
  <c r="I20" i="21"/>
  <c r="I18" i="21"/>
  <c r="D13" i="21"/>
  <c r="D12" i="21"/>
  <c r="F6" i="21"/>
  <c r="F7" i="21" s="1"/>
  <c r="E6" i="21"/>
  <c r="D6" i="21"/>
  <c r="B6" i="21"/>
  <c r="B7" i="21" s="1"/>
  <c r="J4" i="21"/>
  <c r="C35" i="20"/>
  <c r="D35" i="20"/>
  <c r="E35" i="20"/>
  <c r="F35" i="20"/>
  <c r="B35" i="20"/>
  <c r="C29" i="20"/>
  <c r="D29" i="20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B29" i="20"/>
  <c r="C19" i="20"/>
  <c r="D19" i="20"/>
  <c r="E19" i="20"/>
  <c r="F19" i="20"/>
  <c r="G19" i="20"/>
  <c r="H19" i="20"/>
  <c r="B19" i="20"/>
  <c r="C5" i="20"/>
  <c r="D5" i="20"/>
  <c r="D7" i="20" s="1"/>
  <c r="E5" i="20"/>
  <c r="F5" i="20"/>
  <c r="G5" i="20"/>
  <c r="H5" i="20"/>
  <c r="I5" i="20"/>
  <c r="B5" i="20"/>
  <c r="G34" i="20"/>
  <c r="R28" i="20"/>
  <c r="H22" i="20"/>
  <c r="H23" i="20" s="1"/>
  <c r="G22" i="20"/>
  <c r="G23" i="20" s="1"/>
  <c r="F22" i="20"/>
  <c r="F23" i="20" s="1"/>
  <c r="E22" i="20"/>
  <c r="E23" i="20" s="1"/>
  <c r="D22" i="20"/>
  <c r="D23" i="20" s="1"/>
  <c r="C22" i="20"/>
  <c r="C23" i="20" s="1"/>
  <c r="B22" i="20"/>
  <c r="B23" i="20" s="1"/>
  <c r="I21" i="20"/>
  <c r="I20" i="20"/>
  <c r="I18" i="20"/>
  <c r="D13" i="20"/>
  <c r="D12" i="20"/>
  <c r="F6" i="20"/>
  <c r="F7" i="20" s="1"/>
  <c r="E6" i="20"/>
  <c r="D6" i="20"/>
  <c r="B6" i="20"/>
  <c r="B7" i="20" s="1"/>
  <c r="E7" i="20"/>
  <c r="J4" i="20"/>
  <c r="C35" i="19"/>
  <c r="D35" i="19"/>
  <c r="E35" i="19"/>
  <c r="F35" i="19"/>
  <c r="B35" i="19"/>
  <c r="C29" i="19"/>
  <c r="D29" i="19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B29" i="19"/>
  <c r="C19" i="19"/>
  <c r="D19" i="19"/>
  <c r="E19" i="19"/>
  <c r="F19" i="19"/>
  <c r="G19" i="19"/>
  <c r="H19" i="19"/>
  <c r="B19" i="19"/>
  <c r="C5" i="19"/>
  <c r="D5" i="19"/>
  <c r="E5" i="19"/>
  <c r="E7" i="19" s="1"/>
  <c r="F5" i="19"/>
  <c r="G5" i="19"/>
  <c r="H5" i="19"/>
  <c r="I5" i="19"/>
  <c r="B5" i="19"/>
  <c r="G34" i="19"/>
  <c r="R28" i="19"/>
  <c r="H22" i="19"/>
  <c r="H23" i="19" s="1"/>
  <c r="G22" i="19"/>
  <c r="G23" i="19" s="1"/>
  <c r="F22" i="19"/>
  <c r="F23" i="19" s="1"/>
  <c r="E22" i="19"/>
  <c r="E23" i="19" s="1"/>
  <c r="D22" i="19"/>
  <c r="D23" i="19" s="1"/>
  <c r="C22" i="19"/>
  <c r="C23" i="19" s="1"/>
  <c r="B22" i="19"/>
  <c r="B23" i="19" s="1"/>
  <c r="H21" i="19"/>
  <c r="G21" i="19"/>
  <c r="F21" i="19"/>
  <c r="E21" i="19"/>
  <c r="D21" i="19"/>
  <c r="C21" i="19"/>
  <c r="B21" i="19"/>
  <c r="I20" i="19"/>
  <c r="I18" i="19"/>
  <c r="D13" i="19"/>
  <c r="D12" i="19"/>
  <c r="D7" i="19"/>
  <c r="F6" i="19"/>
  <c r="F7" i="19" s="1"/>
  <c r="E6" i="19"/>
  <c r="D6" i="19"/>
  <c r="B6" i="19"/>
  <c r="B7" i="19" s="1"/>
  <c r="J4" i="19"/>
  <c r="C35" i="18"/>
  <c r="D35" i="18"/>
  <c r="E35" i="18"/>
  <c r="F35" i="18"/>
  <c r="B35" i="18"/>
  <c r="C29" i="18"/>
  <c r="D29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B29" i="18"/>
  <c r="C21" i="18"/>
  <c r="D21" i="18"/>
  <c r="E21" i="18"/>
  <c r="F21" i="18"/>
  <c r="G21" i="18"/>
  <c r="H21" i="18"/>
  <c r="B21" i="18"/>
  <c r="C19" i="18"/>
  <c r="D19" i="18"/>
  <c r="E19" i="18"/>
  <c r="F19" i="18"/>
  <c r="G19" i="18"/>
  <c r="H19" i="18"/>
  <c r="B19" i="18"/>
  <c r="C5" i="18"/>
  <c r="D5" i="18"/>
  <c r="D7" i="18" s="1"/>
  <c r="E5" i="18"/>
  <c r="E7" i="18" s="1"/>
  <c r="F5" i="18"/>
  <c r="G5" i="18"/>
  <c r="H5" i="18"/>
  <c r="I5" i="18"/>
  <c r="B5" i="18"/>
  <c r="G34" i="18"/>
  <c r="R28" i="18"/>
  <c r="H22" i="18"/>
  <c r="H23" i="18" s="1"/>
  <c r="G22" i="18"/>
  <c r="G23" i="18" s="1"/>
  <c r="F22" i="18"/>
  <c r="F23" i="18" s="1"/>
  <c r="E22" i="18"/>
  <c r="E23" i="18" s="1"/>
  <c r="D22" i="18"/>
  <c r="D23" i="18" s="1"/>
  <c r="C22" i="18"/>
  <c r="C23" i="18" s="1"/>
  <c r="B22" i="18"/>
  <c r="B23" i="18" s="1"/>
  <c r="I20" i="18"/>
  <c r="I18" i="18"/>
  <c r="I22" i="18" s="1"/>
  <c r="D13" i="18"/>
  <c r="D12" i="18"/>
  <c r="F6" i="18"/>
  <c r="F7" i="18" s="1"/>
  <c r="E6" i="18"/>
  <c r="D6" i="18"/>
  <c r="B6" i="18"/>
  <c r="B7" i="18" s="1"/>
  <c r="J4" i="18"/>
  <c r="C35" i="17"/>
  <c r="D35" i="17"/>
  <c r="E35" i="17"/>
  <c r="F35" i="17"/>
  <c r="B35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B29" i="17"/>
  <c r="C21" i="17"/>
  <c r="D21" i="17"/>
  <c r="E21" i="17"/>
  <c r="F21" i="17"/>
  <c r="G21" i="17"/>
  <c r="H21" i="17"/>
  <c r="B21" i="17"/>
  <c r="C19" i="17"/>
  <c r="D19" i="17"/>
  <c r="E19" i="17"/>
  <c r="F19" i="17"/>
  <c r="G19" i="17"/>
  <c r="H19" i="17"/>
  <c r="B19" i="17"/>
  <c r="C5" i="17"/>
  <c r="D5" i="17"/>
  <c r="E5" i="17"/>
  <c r="E7" i="17" s="1"/>
  <c r="F5" i="17"/>
  <c r="G5" i="17"/>
  <c r="H5" i="17"/>
  <c r="I5" i="17"/>
  <c r="B5" i="17"/>
  <c r="G34" i="17"/>
  <c r="R28" i="17"/>
  <c r="H22" i="17"/>
  <c r="H23" i="17" s="1"/>
  <c r="G22" i="17"/>
  <c r="G23" i="17" s="1"/>
  <c r="F22" i="17"/>
  <c r="F23" i="17" s="1"/>
  <c r="E22" i="17"/>
  <c r="E23" i="17" s="1"/>
  <c r="D22" i="17"/>
  <c r="D23" i="17" s="1"/>
  <c r="C22" i="17"/>
  <c r="C23" i="17" s="1"/>
  <c r="B22" i="17"/>
  <c r="B23" i="17" s="1"/>
  <c r="I20" i="17"/>
  <c r="I18" i="17"/>
  <c r="D13" i="17"/>
  <c r="D12" i="17"/>
  <c r="D7" i="17"/>
  <c r="F6" i="17"/>
  <c r="F7" i="17" s="1"/>
  <c r="E6" i="17"/>
  <c r="D6" i="17"/>
  <c r="B6" i="17"/>
  <c r="B7" i="17" s="1"/>
  <c r="J4" i="17"/>
  <c r="C35" i="16"/>
  <c r="D35" i="16"/>
  <c r="E35" i="16"/>
  <c r="F35" i="16"/>
  <c r="B35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B29" i="16"/>
  <c r="C21" i="16"/>
  <c r="D21" i="16"/>
  <c r="E21" i="16"/>
  <c r="F21" i="16"/>
  <c r="G21" i="16"/>
  <c r="H21" i="16"/>
  <c r="B21" i="16"/>
  <c r="C19" i="16"/>
  <c r="D19" i="16"/>
  <c r="E19" i="16"/>
  <c r="F19" i="16"/>
  <c r="G19" i="16"/>
  <c r="H19" i="16"/>
  <c r="B19" i="16"/>
  <c r="C13" i="16"/>
  <c r="B13" i="16"/>
  <c r="C5" i="16"/>
  <c r="D5" i="16"/>
  <c r="D7" i="16" s="1"/>
  <c r="E5" i="16"/>
  <c r="E7" i="16" s="1"/>
  <c r="F5" i="16"/>
  <c r="G5" i="16"/>
  <c r="H5" i="16"/>
  <c r="I5" i="16"/>
  <c r="B5" i="16"/>
  <c r="G34" i="16"/>
  <c r="R28" i="16"/>
  <c r="H22" i="16"/>
  <c r="H23" i="16" s="1"/>
  <c r="G22" i="16"/>
  <c r="G23" i="16" s="1"/>
  <c r="F22" i="16"/>
  <c r="F23" i="16" s="1"/>
  <c r="E22" i="16"/>
  <c r="E23" i="16" s="1"/>
  <c r="D22" i="16"/>
  <c r="D23" i="16" s="1"/>
  <c r="C22" i="16"/>
  <c r="C23" i="16" s="1"/>
  <c r="B22" i="16"/>
  <c r="B23" i="16" s="1"/>
  <c r="I20" i="16"/>
  <c r="I18" i="16"/>
  <c r="D13" i="16"/>
  <c r="D12" i="16"/>
  <c r="F6" i="16"/>
  <c r="F7" i="16" s="1"/>
  <c r="E6" i="16"/>
  <c r="D6" i="16"/>
  <c r="B6" i="16"/>
  <c r="B7" i="16" s="1"/>
  <c r="J4" i="16"/>
  <c r="C35" i="15"/>
  <c r="D35" i="15"/>
  <c r="E35" i="15"/>
  <c r="F35" i="15"/>
  <c r="B35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O29" i="15"/>
  <c r="P29" i="15"/>
  <c r="Q29" i="15"/>
  <c r="B29" i="15"/>
  <c r="C21" i="15"/>
  <c r="D21" i="15"/>
  <c r="E21" i="15"/>
  <c r="F21" i="15"/>
  <c r="G21" i="15"/>
  <c r="H21" i="15"/>
  <c r="B21" i="15"/>
  <c r="C19" i="15"/>
  <c r="D19" i="15"/>
  <c r="E19" i="15"/>
  <c r="F19" i="15"/>
  <c r="G19" i="15"/>
  <c r="H19" i="15"/>
  <c r="B19" i="15"/>
  <c r="C5" i="15"/>
  <c r="D5" i="15"/>
  <c r="E5" i="15"/>
  <c r="E7" i="15" s="1"/>
  <c r="F5" i="15"/>
  <c r="G5" i="15"/>
  <c r="H5" i="15"/>
  <c r="I5" i="15"/>
  <c r="B5" i="15"/>
  <c r="G34" i="15"/>
  <c r="R28" i="15"/>
  <c r="H22" i="15"/>
  <c r="H23" i="15" s="1"/>
  <c r="G22" i="15"/>
  <c r="G23" i="15" s="1"/>
  <c r="F22" i="15"/>
  <c r="F23" i="15" s="1"/>
  <c r="E22" i="15"/>
  <c r="E23" i="15" s="1"/>
  <c r="D22" i="15"/>
  <c r="D23" i="15" s="1"/>
  <c r="C22" i="15"/>
  <c r="C23" i="15" s="1"/>
  <c r="B22" i="15"/>
  <c r="B23" i="15" s="1"/>
  <c r="I20" i="15"/>
  <c r="I18" i="15"/>
  <c r="D13" i="15"/>
  <c r="D12" i="15"/>
  <c r="F6" i="15"/>
  <c r="F7" i="15" s="1"/>
  <c r="E6" i="15"/>
  <c r="D6" i="15"/>
  <c r="B6" i="15"/>
  <c r="B7" i="15" s="1"/>
  <c r="D7" i="15"/>
  <c r="J4" i="15"/>
  <c r="C35" i="14"/>
  <c r="D35" i="14"/>
  <c r="E35" i="14"/>
  <c r="F35" i="14"/>
  <c r="B35" i="14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B29" i="14"/>
  <c r="C19" i="14"/>
  <c r="D19" i="14"/>
  <c r="E19" i="14"/>
  <c r="F19" i="14"/>
  <c r="G19" i="14"/>
  <c r="H19" i="14"/>
  <c r="B19" i="14"/>
  <c r="C5" i="14"/>
  <c r="D5" i="14"/>
  <c r="D7" i="14" s="1"/>
  <c r="E5" i="14"/>
  <c r="F5" i="14"/>
  <c r="G5" i="14"/>
  <c r="H5" i="14"/>
  <c r="I5" i="14"/>
  <c r="B5" i="14"/>
  <c r="G34" i="14"/>
  <c r="R28" i="14"/>
  <c r="H22" i="14"/>
  <c r="H23" i="14" s="1"/>
  <c r="G22" i="14"/>
  <c r="G23" i="14" s="1"/>
  <c r="F22" i="14"/>
  <c r="F23" i="14" s="1"/>
  <c r="E22" i="14"/>
  <c r="E23" i="14" s="1"/>
  <c r="D22" i="14"/>
  <c r="D23" i="14" s="1"/>
  <c r="C22" i="14"/>
  <c r="C23" i="14" s="1"/>
  <c r="B22" i="14"/>
  <c r="B23" i="14" s="1"/>
  <c r="I21" i="14"/>
  <c r="I20" i="14"/>
  <c r="I18" i="14"/>
  <c r="D13" i="14"/>
  <c r="D12" i="14"/>
  <c r="F6" i="14"/>
  <c r="F7" i="14" s="1"/>
  <c r="E6" i="14"/>
  <c r="D6" i="14"/>
  <c r="B6" i="14"/>
  <c r="B7" i="14" s="1"/>
  <c r="E7" i="14"/>
  <c r="J4" i="14"/>
  <c r="C35" i="13"/>
  <c r="D35" i="13"/>
  <c r="E35" i="13"/>
  <c r="F35" i="13"/>
  <c r="B35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B29" i="13"/>
  <c r="C21" i="13"/>
  <c r="D21" i="13"/>
  <c r="E21" i="13"/>
  <c r="F21" i="13"/>
  <c r="G21" i="13"/>
  <c r="H21" i="13"/>
  <c r="B21" i="13"/>
  <c r="C19" i="13"/>
  <c r="D19" i="13"/>
  <c r="E19" i="13"/>
  <c r="F19" i="13"/>
  <c r="G19" i="13"/>
  <c r="H19" i="13"/>
  <c r="B19" i="13"/>
  <c r="C5" i="13"/>
  <c r="D5" i="13"/>
  <c r="D7" i="13" s="1"/>
  <c r="E5" i="13"/>
  <c r="F5" i="13"/>
  <c r="G5" i="13"/>
  <c r="H5" i="13"/>
  <c r="I5" i="13"/>
  <c r="B5" i="13"/>
  <c r="G34" i="13"/>
  <c r="R28" i="13"/>
  <c r="H22" i="13"/>
  <c r="H23" i="13" s="1"/>
  <c r="G22" i="13"/>
  <c r="G23" i="13" s="1"/>
  <c r="F22" i="13"/>
  <c r="F23" i="13" s="1"/>
  <c r="E22" i="13"/>
  <c r="E23" i="13" s="1"/>
  <c r="D22" i="13"/>
  <c r="D23" i="13" s="1"/>
  <c r="C22" i="13"/>
  <c r="C23" i="13" s="1"/>
  <c r="B22" i="13"/>
  <c r="B23" i="13" s="1"/>
  <c r="I20" i="13"/>
  <c r="I18" i="13"/>
  <c r="D13" i="13"/>
  <c r="D12" i="13"/>
  <c r="F6" i="13"/>
  <c r="F7" i="13" s="1"/>
  <c r="E6" i="13"/>
  <c r="D6" i="13"/>
  <c r="B6" i="13"/>
  <c r="B7" i="13" s="1"/>
  <c r="E7" i="13"/>
  <c r="J4" i="13"/>
  <c r="C35" i="12"/>
  <c r="D35" i="12"/>
  <c r="E35" i="12"/>
  <c r="F35" i="12"/>
  <c r="B35" i="12"/>
  <c r="C29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B29" i="12"/>
  <c r="C21" i="12"/>
  <c r="D21" i="12"/>
  <c r="E21" i="12"/>
  <c r="F21" i="12"/>
  <c r="G21" i="12"/>
  <c r="H21" i="12"/>
  <c r="B21" i="12"/>
  <c r="C19" i="12"/>
  <c r="D19" i="12"/>
  <c r="E19" i="12"/>
  <c r="F19" i="12"/>
  <c r="G19" i="12"/>
  <c r="H19" i="12"/>
  <c r="B19" i="12"/>
  <c r="C5" i="12"/>
  <c r="D5" i="12"/>
  <c r="D7" i="12" s="1"/>
  <c r="E5" i="12"/>
  <c r="F5" i="12"/>
  <c r="G5" i="12"/>
  <c r="H5" i="12"/>
  <c r="I5" i="12"/>
  <c r="B5" i="12"/>
  <c r="G34" i="12"/>
  <c r="R28" i="12"/>
  <c r="H22" i="12"/>
  <c r="H23" i="12" s="1"/>
  <c r="G22" i="12"/>
  <c r="G23" i="12" s="1"/>
  <c r="F22" i="12"/>
  <c r="F23" i="12" s="1"/>
  <c r="E22" i="12"/>
  <c r="E23" i="12" s="1"/>
  <c r="D22" i="12"/>
  <c r="D23" i="12" s="1"/>
  <c r="C22" i="12"/>
  <c r="C23" i="12" s="1"/>
  <c r="B22" i="12"/>
  <c r="B23" i="12" s="1"/>
  <c r="I20" i="12"/>
  <c r="I18" i="12"/>
  <c r="D13" i="12"/>
  <c r="D12" i="12"/>
  <c r="E7" i="12"/>
  <c r="F6" i="12"/>
  <c r="F7" i="12" s="1"/>
  <c r="E6" i="12"/>
  <c r="D6" i="12"/>
  <c r="B6" i="12"/>
  <c r="B7" i="12" s="1"/>
  <c r="J4" i="12"/>
  <c r="C35" i="11"/>
  <c r="D35" i="11"/>
  <c r="E35" i="11"/>
  <c r="F35" i="11"/>
  <c r="B35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B29" i="11"/>
  <c r="C19" i="11"/>
  <c r="D19" i="11"/>
  <c r="E19" i="11"/>
  <c r="F19" i="11"/>
  <c r="G19" i="11"/>
  <c r="H19" i="11"/>
  <c r="B19" i="11"/>
  <c r="C5" i="11"/>
  <c r="D5" i="11"/>
  <c r="D7" i="11" s="1"/>
  <c r="E5" i="11"/>
  <c r="E7" i="11" s="1"/>
  <c r="F5" i="11"/>
  <c r="G5" i="11"/>
  <c r="H5" i="11"/>
  <c r="I5" i="11"/>
  <c r="B5" i="11"/>
  <c r="G34" i="11"/>
  <c r="R28" i="11"/>
  <c r="H22" i="11"/>
  <c r="H23" i="11" s="1"/>
  <c r="G22" i="11"/>
  <c r="G23" i="11" s="1"/>
  <c r="F22" i="11"/>
  <c r="F23" i="11" s="1"/>
  <c r="E22" i="11"/>
  <c r="E23" i="11" s="1"/>
  <c r="D22" i="11"/>
  <c r="D23" i="11" s="1"/>
  <c r="C22" i="11"/>
  <c r="C23" i="11" s="1"/>
  <c r="B22" i="11"/>
  <c r="B23" i="11" s="1"/>
  <c r="I21" i="11"/>
  <c r="I20" i="11"/>
  <c r="I18" i="11"/>
  <c r="D13" i="11"/>
  <c r="D12" i="11"/>
  <c r="F6" i="11"/>
  <c r="F7" i="11" s="1"/>
  <c r="E6" i="11"/>
  <c r="D6" i="11"/>
  <c r="B6" i="11"/>
  <c r="B7" i="11" s="1"/>
  <c r="J4" i="11"/>
  <c r="C35" i="10"/>
  <c r="D35" i="10"/>
  <c r="E35" i="10"/>
  <c r="F35" i="10"/>
  <c r="B35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B29" i="10"/>
  <c r="C19" i="10"/>
  <c r="D19" i="10"/>
  <c r="E19" i="10"/>
  <c r="F19" i="10"/>
  <c r="G19" i="10"/>
  <c r="H19" i="10"/>
  <c r="B19" i="10"/>
  <c r="C5" i="10"/>
  <c r="D5" i="10"/>
  <c r="D7" i="10" s="1"/>
  <c r="E5" i="10"/>
  <c r="E7" i="10" s="1"/>
  <c r="F5" i="10"/>
  <c r="G5" i="10"/>
  <c r="H5" i="10"/>
  <c r="I5" i="10"/>
  <c r="B5" i="10"/>
  <c r="G34" i="10"/>
  <c r="R28" i="10"/>
  <c r="H22" i="10"/>
  <c r="H23" i="10" s="1"/>
  <c r="G22" i="10"/>
  <c r="G23" i="10" s="1"/>
  <c r="F22" i="10"/>
  <c r="F23" i="10" s="1"/>
  <c r="E22" i="10"/>
  <c r="E23" i="10" s="1"/>
  <c r="D22" i="10"/>
  <c r="D23" i="10" s="1"/>
  <c r="C22" i="10"/>
  <c r="C23" i="10" s="1"/>
  <c r="B22" i="10"/>
  <c r="B23" i="10" s="1"/>
  <c r="H21" i="10"/>
  <c r="G21" i="10"/>
  <c r="F21" i="10"/>
  <c r="E21" i="10"/>
  <c r="D21" i="10"/>
  <c r="C21" i="10"/>
  <c r="B21" i="10"/>
  <c r="I20" i="10"/>
  <c r="I18" i="10"/>
  <c r="D13" i="10"/>
  <c r="D12" i="10"/>
  <c r="F6" i="10"/>
  <c r="F7" i="10" s="1"/>
  <c r="E6" i="10"/>
  <c r="D6" i="10"/>
  <c r="B6" i="10"/>
  <c r="B7" i="10" s="1"/>
  <c r="J4" i="10"/>
  <c r="C35" i="9"/>
  <c r="D35" i="9"/>
  <c r="E35" i="9"/>
  <c r="F35" i="9"/>
  <c r="B35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B29" i="9"/>
  <c r="C19" i="9"/>
  <c r="D19" i="9"/>
  <c r="E19" i="9"/>
  <c r="F19" i="9"/>
  <c r="G19" i="9"/>
  <c r="H19" i="9"/>
  <c r="B19" i="9"/>
  <c r="C5" i="9"/>
  <c r="D5" i="9"/>
  <c r="D7" i="9" s="1"/>
  <c r="E5" i="9"/>
  <c r="F5" i="9"/>
  <c r="G5" i="9"/>
  <c r="H5" i="9"/>
  <c r="I5" i="9"/>
  <c r="B5" i="9"/>
  <c r="G34" i="9"/>
  <c r="R28" i="9"/>
  <c r="H22" i="9"/>
  <c r="H23" i="9" s="1"/>
  <c r="G22" i="9"/>
  <c r="G23" i="9" s="1"/>
  <c r="F22" i="9"/>
  <c r="F23" i="9" s="1"/>
  <c r="E22" i="9"/>
  <c r="E23" i="9" s="1"/>
  <c r="D22" i="9"/>
  <c r="D23" i="9" s="1"/>
  <c r="C22" i="9"/>
  <c r="C23" i="9" s="1"/>
  <c r="B22" i="9"/>
  <c r="B23" i="9" s="1"/>
  <c r="I20" i="9"/>
  <c r="I18" i="9"/>
  <c r="D13" i="9"/>
  <c r="D12" i="9"/>
  <c r="F6" i="9"/>
  <c r="F7" i="9" s="1"/>
  <c r="E6" i="9"/>
  <c r="D6" i="9"/>
  <c r="B6" i="9"/>
  <c r="B7" i="9" s="1"/>
  <c r="E7" i="9"/>
  <c r="J4" i="9"/>
  <c r="I19" i="17" l="1"/>
  <c r="I21" i="17"/>
  <c r="I22" i="15"/>
  <c r="R29" i="15"/>
  <c r="I22" i="14"/>
  <c r="I21" i="13"/>
  <c r="I21" i="12"/>
  <c r="I21" i="19"/>
  <c r="G35" i="21"/>
  <c r="I22" i="9"/>
  <c r="I21" i="10"/>
  <c r="I22" i="12"/>
  <c r="G35" i="12"/>
  <c r="I21" i="15"/>
  <c r="I21" i="18"/>
  <c r="J6" i="19"/>
  <c r="J5" i="19"/>
  <c r="R29" i="21"/>
  <c r="I21" i="21"/>
  <c r="I22" i="21"/>
  <c r="I19" i="21"/>
  <c r="J5" i="21"/>
  <c r="J6" i="21"/>
  <c r="J7" i="21"/>
  <c r="I23" i="21"/>
  <c r="G35" i="20"/>
  <c r="R29" i="20"/>
  <c r="I23" i="20"/>
  <c r="I19" i="20"/>
  <c r="I22" i="20"/>
  <c r="J5" i="20"/>
  <c r="J7" i="20"/>
  <c r="J6" i="20"/>
  <c r="G35" i="19"/>
  <c r="R29" i="19"/>
  <c r="I19" i="19"/>
  <c r="I22" i="19"/>
  <c r="I23" i="19"/>
  <c r="J7" i="19"/>
  <c r="G35" i="18"/>
  <c r="R29" i="18"/>
  <c r="I19" i="18"/>
  <c r="J6" i="18"/>
  <c r="J5" i="18"/>
  <c r="J7" i="18"/>
  <c r="I23" i="18"/>
  <c r="G35" i="17"/>
  <c r="R29" i="17"/>
  <c r="I22" i="17"/>
  <c r="I23" i="17"/>
  <c r="J5" i="17"/>
  <c r="J7" i="17"/>
  <c r="J6" i="17"/>
  <c r="G35" i="16"/>
  <c r="R29" i="16"/>
  <c r="I21" i="16"/>
  <c r="I22" i="16"/>
  <c r="I23" i="16"/>
  <c r="I19" i="16"/>
  <c r="J5" i="16"/>
  <c r="J6" i="16"/>
  <c r="J7" i="16"/>
  <c r="G35" i="15"/>
  <c r="I19" i="15"/>
  <c r="J5" i="15"/>
  <c r="J6" i="15"/>
  <c r="J7" i="15"/>
  <c r="I23" i="15"/>
  <c r="G35" i="14"/>
  <c r="R29" i="14"/>
  <c r="I19" i="14"/>
  <c r="J5" i="14"/>
  <c r="I23" i="14"/>
  <c r="J7" i="14"/>
  <c r="J6" i="14"/>
  <c r="G35" i="13"/>
  <c r="R29" i="13"/>
  <c r="I22" i="13"/>
  <c r="I19" i="13"/>
  <c r="I23" i="13"/>
  <c r="J5" i="13"/>
  <c r="J7" i="13"/>
  <c r="J6" i="13"/>
  <c r="R29" i="12"/>
  <c r="I19" i="12"/>
  <c r="I23" i="12"/>
  <c r="J6" i="12"/>
  <c r="J5" i="12"/>
  <c r="J7" i="12"/>
  <c r="G35" i="11"/>
  <c r="R29" i="11"/>
  <c r="I22" i="11"/>
  <c r="I23" i="11"/>
  <c r="I19" i="11"/>
  <c r="J5" i="11"/>
  <c r="J7" i="11"/>
  <c r="J6" i="11"/>
  <c r="G35" i="10"/>
  <c r="R29" i="10"/>
  <c r="I22" i="10"/>
  <c r="I19" i="10"/>
  <c r="J5" i="10"/>
  <c r="I23" i="10"/>
  <c r="J7" i="10"/>
  <c r="J6" i="10"/>
  <c r="G35" i="9"/>
  <c r="R29" i="9"/>
  <c r="I21" i="9"/>
  <c r="I23" i="9"/>
  <c r="I19" i="9"/>
  <c r="J5" i="9"/>
  <c r="J7" i="9"/>
  <c r="J6" i="9"/>
  <c r="C35" i="8"/>
  <c r="D35" i="8"/>
  <c r="E35" i="8"/>
  <c r="F35" i="8"/>
  <c r="B35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B29" i="8"/>
  <c r="C19" i="8"/>
  <c r="D19" i="8"/>
  <c r="E19" i="8"/>
  <c r="F19" i="8"/>
  <c r="G19" i="8"/>
  <c r="H19" i="8"/>
  <c r="B19" i="8"/>
  <c r="C5" i="8"/>
  <c r="D5" i="8"/>
  <c r="D7" i="8" s="1"/>
  <c r="E5" i="8"/>
  <c r="E7" i="8" s="1"/>
  <c r="F5" i="8"/>
  <c r="G5" i="8"/>
  <c r="H5" i="8"/>
  <c r="I5" i="8"/>
  <c r="B5" i="8"/>
  <c r="G34" i="8"/>
  <c r="R28" i="8"/>
  <c r="H22" i="8"/>
  <c r="H23" i="8" s="1"/>
  <c r="G22" i="8"/>
  <c r="G23" i="8" s="1"/>
  <c r="F22" i="8"/>
  <c r="F23" i="8" s="1"/>
  <c r="E22" i="8"/>
  <c r="E23" i="8" s="1"/>
  <c r="D22" i="8"/>
  <c r="D23" i="8" s="1"/>
  <c r="C22" i="8"/>
  <c r="C23" i="8" s="1"/>
  <c r="B22" i="8"/>
  <c r="B23" i="8" s="1"/>
  <c r="H21" i="8"/>
  <c r="G21" i="8"/>
  <c r="F21" i="8"/>
  <c r="E21" i="8"/>
  <c r="D21" i="8"/>
  <c r="C21" i="8"/>
  <c r="B21" i="8"/>
  <c r="I20" i="8"/>
  <c r="I18" i="8"/>
  <c r="D13" i="8"/>
  <c r="D12" i="8"/>
  <c r="F6" i="8"/>
  <c r="F7" i="8" s="1"/>
  <c r="E6" i="8"/>
  <c r="D6" i="8"/>
  <c r="B6" i="8"/>
  <c r="B7" i="8" s="1"/>
  <c r="J4" i="8"/>
  <c r="C35" i="7"/>
  <c r="D35" i="7"/>
  <c r="E35" i="7"/>
  <c r="F35" i="7"/>
  <c r="B35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B29" i="7"/>
  <c r="C19" i="7"/>
  <c r="D19" i="7"/>
  <c r="E19" i="7"/>
  <c r="F19" i="7"/>
  <c r="G19" i="7"/>
  <c r="H19" i="7"/>
  <c r="B19" i="7"/>
  <c r="C5" i="7"/>
  <c r="D5" i="7"/>
  <c r="D7" i="7" s="1"/>
  <c r="E5" i="7"/>
  <c r="F5" i="7"/>
  <c r="G5" i="7"/>
  <c r="H5" i="7"/>
  <c r="I5" i="7"/>
  <c r="B5" i="7"/>
  <c r="G34" i="7"/>
  <c r="R28" i="7"/>
  <c r="H22" i="7"/>
  <c r="H23" i="7" s="1"/>
  <c r="G22" i="7"/>
  <c r="G23" i="7" s="1"/>
  <c r="F22" i="7"/>
  <c r="F23" i="7" s="1"/>
  <c r="E22" i="7"/>
  <c r="E23" i="7" s="1"/>
  <c r="D22" i="7"/>
  <c r="D23" i="7" s="1"/>
  <c r="C22" i="7"/>
  <c r="C23" i="7" s="1"/>
  <c r="B22" i="7"/>
  <c r="B23" i="7" s="1"/>
  <c r="H21" i="7"/>
  <c r="G21" i="7"/>
  <c r="F21" i="7"/>
  <c r="E21" i="7"/>
  <c r="D21" i="7"/>
  <c r="C21" i="7"/>
  <c r="B21" i="7"/>
  <c r="I20" i="7"/>
  <c r="I18" i="7"/>
  <c r="D13" i="7"/>
  <c r="D12" i="7"/>
  <c r="F6" i="7"/>
  <c r="F7" i="7" s="1"/>
  <c r="E6" i="7"/>
  <c r="D6" i="7"/>
  <c r="B6" i="7"/>
  <c r="B7" i="7" s="1"/>
  <c r="E7" i="7"/>
  <c r="J4" i="7"/>
  <c r="C35" i="6"/>
  <c r="D35" i="6"/>
  <c r="E35" i="6"/>
  <c r="F35" i="6"/>
  <c r="B35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B29" i="6"/>
  <c r="C19" i="6"/>
  <c r="D19" i="6"/>
  <c r="E19" i="6"/>
  <c r="F19" i="6"/>
  <c r="G19" i="6"/>
  <c r="H19" i="6"/>
  <c r="B19" i="6"/>
  <c r="C5" i="6"/>
  <c r="D5" i="6"/>
  <c r="E5" i="6"/>
  <c r="F5" i="6"/>
  <c r="G5" i="6"/>
  <c r="H5" i="6"/>
  <c r="I5" i="6"/>
  <c r="B5" i="6"/>
  <c r="I22" i="7" l="1"/>
  <c r="I21" i="8"/>
  <c r="I21" i="7"/>
  <c r="I19" i="7"/>
  <c r="G35" i="8"/>
  <c r="R29" i="8"/>
  <c r="I22" i="8"/>
  <c r="I19" i="8"/>
  <c r="J5" i="8"/>
  <c r="J6" i="8"/>
  <c r="I23" i="8"/>
  <c r="J7" i="8"/>
  <c r="G35" i="7"/>
  <c r="R29" i="7"/>
  <c r="I23" i="7"/>
  <c r="J5" i="7"/>
  <c r="J6" i="7"/>
  <c r="J7" i="7"/>
  <c r="G34" i="6"/>
  <c r="R28" i="6"/>
  <c r="H22" i="6"/>
  <c r="H23" i="6" s="1"/>
  <c r="G22" i="6"/>
  <c r="G23" i="6" s="1"/>
  <c r="F22" i="6"/>
  <c r="F23" i="6" s="1"/>
  <c r="E22" i="6"/>
  <c r="E23" i="6" s="1"/>
  <c r="D22" i="6"/>
  <c r="D23" i="6" s="1"/>
  <c r="C22" i="6"/>
  <c r="C23" i="6" s="1"/>
  <c r="B22" i="6"/>
  <c r="B23" i="6" s="1"/>
  <c r="H21" i="6"/>
  <c r="G21" i="6"/>
  <c r="F21" i="6"/>
  <c r="E21" i="6"/>
  <c r="D21" i="6"/>
  <c r="C21" i="6"/>
  <c r="B21" i="6"/>
  <c r="I20" i="6"/>
  <c r="I18" i="6"/>
  <c r="D13" i="6"/>
  <c r="D12" i="6"/>
  <c r="F6" i="6"/>
  <c r="F7" i="6" s="1"/>
  <c r="E6" i="6"/>
  <c r="D6" i="6"/>
  <c r="B6" i="6"/>
  <c r="B7" i="6" s="1"/>
  <c r="E7" i="6"/>
  <c r="D7" i="6"/>
  <c r="J4" i="6"/>
  <c r="C35" i="5"/>
  <c r="D35" i="5"/>
  <c r="E35" i="5"/>
  <c r="F35" i="5"/>
  <c r="B35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B29" i="5"/>
  <c r="R28" i="5"/>
  <c r="C21" i="5"/>
  <c r="D21" i="5"/>
  <c r="E21" i="5"/>
  <c r="F21" i="5"/>
  <c r="G21" i="5"/>
  <c r="H21" i="5"/>
  <c r="C19" i="5"/>
  <c r="D19" i="5"/>
  <c r="E19" i="5"/>
  <c r="F19" i="5"/>
  <c r="G19" i="5"/>
  <c r="H19" i="5"/>
  <c r="B19" i="5"/>
  <c r="C5" i="5"/>
  <c r="D5" i="5"/>
  <c r="E5" i="5"/>
  <c r="E7" i="5" s="1"/>
  <c r="F5" i="5"/>
  <c r="G5" i="5"/>
  <c r="H5" i="5"/>
  <c r="I5" i="5"/>
  <c r="B5" i="5"/>
  <c r="G34" i="5"/>
  <c r="H22" i="5"/>
  <c r="H23" i="5" s="1"/>
  <c r="G22" i="5"/>
  <c r="G23" i="5" s="1"/>
  <c r="F22" i="5"/>
  <c r="F23" i="5" s="1"/>
  <c r="E22" i="5"/>
  <c r="E23" i="5" s="1"/>
  <c r="D22" i="5"/>
  <c r="D23" i="5" s="1"/>
  <c r="C22" i="5"/>
  <c r="C23" i="5" s="1"/>
  <c r="B22" i="5"/>
  <c r="B23" i="5" s="1"/>
  <c r="B21" i="5"/>
  <c r="I20" i="5"/>
  <c r="I18" i="5"/>
  <c r="D12" i="5"/>
  <c r="F6" i="5"/>
  <c r="F7" i="5" s="1"/>
  <c r="E6" i="5"/>
  <c r="D6" i="5"/>
  <c r="B6" i="5"/>
  <c r="B7" i="5" s="1"/>
  <c r="D7" i="5"/>
  <c r="J4" i="5"/>
  <c r="C35" i="4"/>
  <c r="D35" i="4"/>
  <c r="E35" i="4"/>
  <c r="G35" i="4" s="1"/>
  <c r="F35" i="4"/>
  <c r="B35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B29" i="4"/>
  <c r="C21" i="4"/>
  <c r="D21" i="4"/>
  <c r="E21" i="4"/>
  <c r="F21" i="4"/>
  <c r="G21" i="4"/>
  <c r="H21" i="4"/>
  <c r="C19" i="4"/>
  <c r="D19" i="4"/>
  <c r="E19" i="4"/>
  <c r="F19" i="4"/>
  <c r="G19" i="4"/>
  <c r="H19" i="4"/>
  <c r="B19" i="4"/>
  <c r="C13" i="4"/>
  <c r="B13" i="4"/>
  <c r="C5" i="4"/>
  <c r="D5" i="4"/>
  <c r="D7" i="4" s="1"/>
  <c r="E5" i="4"/>
  <c r="E7" i="4" s="1"/>
  <c r="F5" i="4"/>
  <c r="G5" i="4"/>
  <c r="H5" i="4"/>
  <c r="I5" i="4"/>
  <c r="B5" i="4"/>
  <c r="G34" i="4"/>
  <c r="R28" i="4"/>
  <c r="H22" i="4"/>
  <c r="H23" i="4" s="1"/>
  <c r="G22" i="4"/>
  <c r="G23" i="4" s="1"/>
  <c r="F22" i="4"/>
  <c r="F23" i="4" s="1"/>
  <c r="E22" i="4"/>
  <c r="E23" i="4" s="1"/>
  <c r="D22" i="4"/>
  <c r="D23" i="4" s="1"/>
  <c r="C22" i="4"/>
  <c r="C23" i="4" s="1"/>
  <c r="B22" i="4"/>
  <c r="B23" i="4" s="1"/>
  <c r="B21" i="4"/>
  <c r="I20" i="4"/>
  <c r="I18" i="4"/>
  <c r="D13" i="4"/>
  <c r="D12" i="4"/>
  <c r="F6" i="4"/>
  <c r="F7" i="4" s="1"/>
  <c r="E6" i="4"/>
  <c r="D6" i="4"/>
  <c r="B6" i="4"/>
  <c r="B7" i="4" s="1"/>
  <c r="J4" i="4"/>
  <c r="C35" i="3"/>
  <c r="D35" i="3"/>
  <c r="E35" i="3"/>
  <c r="F35" i="3"/>
  <c r="B35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B29" i="3"/>
  <c r="C21" i="3"/>
  <c r="D21" i="3"/>
  <c r="E21" i="3"/>
  <c r="F21" i="3"/>
  <c r="G21" i="3"/>
  <c r="H21" i="3"/>
  <c r="B21" i="3"/>
  <c r="C19" i="3"/>
  <c r="D19" i="3"/>
  <c r="E19" i="3"/>
  <c r="F19" i="3"/>
  <c r="G19" i="3"/>
  <c r="H19" i="3"/>
  <c r="B19" i="3"/>
  <c r="C5" i="3"/>
  <c r="D5" i="3"/>
  <c r="D7" i="3" s="1"/>
  <c r="E5" i="3"/>
  <c r="F5" i="3"/>
  <c r="G5" i="3"/>
  <c r="H5" i="3"/>
  <c r="I5" i="3"/>
  <c r="B5" i="3"/>
  <c r="G34" i="3"/>
  <c r="R28" i="3"/>
  <c r="H22" i="3"/>
  <c r="H23" i="3" s="1"/>
  <c r="G22" i="3"/>
  <c r="G23" i="3" s="1"/>
  <c r="F22" i="3"/>
  <c r="F23" i="3" s="1"/>
  <c r="E22" i="3"/>
  <c r="E23" i="3" s="1"/>
  <c r="D22" i="3"/>
  <c r="D23" i="3" s="1"/>
  <c r="C22" i="3"/>
  <c r="C23" i="3" s="1"/>
  <c r="B22" i="3"/>
  <c r="B23" i="3" s="1"/>
  <c r="I20" i="3"/>
  <c r="I18" i="3"/>
  <c r="C13" i="3"/>
  <c r="B13" i="3"/>
  <c r="D12" i="3"/>
  <c r="F6" i="3"/>
  <c r="F7" i="3" s="1"/>
  <c r="E6" i="3"/>
  <c r="D6" i="3"/>
  <c r="B6" i="3"/>
  <c r="B7" i="3" s="1"/>
  <c r="E7" i="3"/>
  <c r="J4" i="3"/>
  <c r="C35" i="2"/>
  <c r="D35" i="2"/>
  <c r="E35" i="2"/>
  <c r="F35" i="2"/>
  <c r="B35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B29" i="2"/>
  <c r="C21" i="2"/>
  <c r="D21" i="2"/>
  <c r="E21" i="2"/>
  <c r="F21" i="2"/>
  <c r="G21" i="2"/>
  <c r="H21" i="2"/>
  <c r="B21" i="2"/>
  <c r="C19" i="2"/>
  <c r="D19" i="2"/>
  <c r="E19" i="2"/>
  <c r="F19" i="2"/>
  <c r="G19" i="2"/>
  <c r="H19" i="2"/>
  <c r="B19" i="2"/>
  <c r="C5" i="2"/>
  <c r="D5" i="2"/>
  <c r="E5" i="2"/>
  <c r="E7" i="2" s="1"/>
  <c r="F5" i="2"/>
  <c r="G5" i="2"/>
  <c r="H5" i="2"/>
  <c r="I5" i="2"/>
  <c r="B5" i="2"/>
  <c r="G34" i="2"/>
  <c r="R28" i="2"/>
  <c r="H22" i="2"/>
  <c r="H23" i="2" s="1"/>
  <c r="G22" i="2"/>
  <c r="G23" i="2" s="1"/>
  <c r="F22" i="2"/>
  <c r="F23" i="2" s="1"/>
  <c r="E22" i="2"/>
  <c r="E23" i="2" s="1"/>
  <c r="D22" i="2"/>
  <c r="D23" i="2" s="1"/>
  <c r="C22" i="2"/>
  <c r="C23" i="2" s="1"/>
  <c r="B22" i="2"/>
  <c r="B23" i="2" s="1"/>
  <c r="I20" i="2"/>
  <c r="I18" i="2"/>
  <c r="D13" i="2"/>
  <c r="D12" i="2"/>
  <c r="F6" i="2"/>
  <c r="F7" i="2" s="1"/>
  <c r="E6" i="2"/>
  <c r="D6" i="2"/>
  <c r="B6" i="2"/>
  <c r="B7" i="2" s="1"/>
  <c r="D7" i="2"/>
  <c r="J4" i="2"/>
  <c r="C35" i="1"/>
  <c r="D35" i="1"/>
  <c r="E35" i="1"/>
  <c r="F35" i="1"/>
  <c r="B35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B29" i="1"/>
  <c r="C21" i="1"/>
  <c r="D21" i="1"/>
  <c r="E21" i="1"/>
  <c r="F21" i="1"/>
  <c r="G21" i="1"/>
  <c r="H21" i="1"/>
  <c r="B21" i="1"/>
  <c r="C19" i="1"/>
  <c r="D19" i="1"/>
  <c r="E19" i="1"/>
  <c r="F19" i="1"/>
  <c r="G19" i="1"/>
  <c r="H19" i="1"/>
  <c r="B19" i="1"/>
  <c r="C13" i="1"/>
  <c r="B13" i="1"/>
  <c r="C5" i="1"/>
  <c r="D5" i="1"/>
  <c r="E5" i="1"/>
  <c r="F5" i="1"/>
  <c r="G5" i="1"/>
  <c r="H5" i="1"/>
  <c r="I5" i="1"/>
  <c r="B5" i="1"/>
  <c r="I21" i="5" l="1"/>
  <c r="I19" i="5"/>
  <c r="I19" i="4"/>
  <c r="D13" i="3"/>
  <c r="I19" i="2"/>
  <c r="I21" i="6"/>
  <c r="I21" i="4"/>
  <c r="G35" i="6"/>
  <c r="R29" i="6"/>
  <c r="I23" i="6"/>
  <c r="I19" i="6"/>
  <c r="I22" i="6"/>
  <c r="J5" i="6"/>
  <c r="J6" i="6"/>
  <c r="J7" i="6"/>
  <c r="G35" i="5"/>
  <c r="R29" i="5"/>
  <c r="I23" i="5"/>
  <c r="I22" i="5"/>
  <c r="D13" i="5"/>
  <c r="J5" i="5"/>
  <c r="J7" i="5"/>
  <c r="J6" i="5"/>
  <c r="R29" i="4"/>
  <c r="I23" i="4"/>
  <c r="I22" i="4"/>
  <c r="J6" i="4"/>
  <c r="J5" i="4"/>
  <c r="J7" i="4"/>
  <c r="I19" i="3"/>
  <c r="I21" i="3"/>
  <c r="G35" i="3"/>
  <c r="R29" i="3"/>
  <c r="I22" i="3"/>
  <c r="I23" i="3"/>
  <c r="J5" i="3"/>
  <c r="J7" i="3"/>
  <c r="J6" i="3"/>
  <c r="G35" i="2"/>
  <c r="R29" i="2"/>
  <c r="I21" i="2"/>
  <c r="I22" i="2"/>
  <c r="I23" i="2"/>
  <c r="J5" i="2"/>
  <c r="J7" i="2"/>
  <c r="J6" i="2"/>
  <c r="J4" i="1" l="1"/>
  <c r="E7" i="1"/>
  <c r="B6" i="1"/>
  <c r="B7" i="1" s="1"/>
  <c r="D6" i="1"/>
  <c r="E6" i="1"/>
  <c r="F6" i="1"/>
  <c r="F7" i="1" s="1"/>
  <c r="D7" i="1"/>
  <c r="D12" i="1"/>
  <c r="D13" i="1"/>
  <c r="I18" i="1"/>
  <c r="I20" i="1"/>
  <c r="I21" i="1"/>
  <c r="B22" i="1"/>
  <c r="B23" i="1" s="1"/>
  <c r="C22" i="1"/>
  <c r="C23" i="1" s="1"/>
  <c r="D22" i="1"/>
  <c r="D23" i="1" s="1"/>
  <c r="E22" i="1"/>
  <c r="E23" i="1" s="1"/>
  <c r="F22" i="1"/>
  <c r="F23" i="1" s="1"/>
  <c r="G22" i="1"/>
  <c r="G23" i="1" s="1"/>
  <c r="H22" i="1"/>
  <c r="H23" i="1" s="1"/>
  <c r="R28" i="1"/>
  <c r="G34" i="1"/>
  <c r="G35" i="1" l="1"/>
  <c r="R29" i="1"/>
  <c r="I22" i="1"/>
  <c r="I23" i="1"/>
  <c r="I19" i="1"/>
  <c r="J7" i="1"/>
  <c r="J5" i="1"/>
  <c r="J6" i="1"/>
</calcChain>
</file>

<file path=xl/sharedStrings.xml><?xml version="1.0" encoding="utf-8"?>
<sst xmlns="http://schemas.openxmlformats.org/spreadsheetml/2006/main" count="1344" uniqueCount="74">
  <si>
    <t>合計</t>
    <phoneticPr fontId="5" type="noConversion"/>
  </si>
  <si>
    <t>其他</t>
  </si>
  <si>
    <t>%</t>
  </si>
  <si>
    <t>人</t>
  </si>
  <si>
    <t>普通</t>
    <phoneticPr fontId="5" type="noConversion"/>
  </si>
  <si>
    <t>非常不滿意</t>
    <phoneticPr fontId="5" type="noConversion"/>
  </si>
  <si>
    <t>不滿意</t>
    <phoneticPr fontId="5" type="noConversion"/>
  </si>
  <si>
    <t>滿意</t>
    <phoneticPr fontId="5" type="noConversion"/>
  </si>
  <si>
    <t>非常滿意</t>
    <phoneticPr fontId="5" type="noConversion"/>
  </si>
  <si>
    <t>合計</t>
    <phoneticPr fontId="5" type="noConversion"/>
  </si>
  <si>
    <t>司法、法律與公共安全類</t>
  </si>
  <si>
    <t>休閒與觀光旅遊類</t>
  </si>
  <si>
    <t>個人及社會服務類</t>
  </si>
  <si>
    <t>教育與訓練類</t>
  </si>
  <si>
    <t>政府公共事務類</t>
  </si>
  <si>
    <t>行銷與銷售類</t>
  </si>
  <si>
    <t>企業經營管理類</t>
  </si>
  <si>
    <t>金融財務類</t>
  </si>
  <si>
    <t>資訊科技類</t>
  </si>
  <si>
    <t>藝文與影音傳播類</t>
  </si>
  <si>
    <t>醫療保健類</t>
  </si>
  <si>
    <t>天然資源、食品與農業類</t>
  </si>
  <si>
    <t>物流運輸類</t>
  </si>
  <si>
    <t>科學、技術、工程、數學類</t>
  </si>
  <si>
    <t>製造類</t>
  </si>
  <si>
    <t>建築營造類</t>
  </si>
  <si>
    <t>合計</t>
    <phoneticPr fontId="5" type="noConversion"/>
  </si>
  <si>
    <t>部份工時</t>
    <phoneticPr fontId="5" type="noConversion"/>
  </si>
  <si>
    <t>全職</t>
    <phoneticPr fontId="5" type="noConversion"/>
  </si>
  <si>
    <t>自由工作者</t>
    <phoneticPr fontId="5" type="noConversion"/>
  </si>
  <si>
    <t>創業</t>
    <phoneticPr fontId="5" type="noConversion"/>
  </si>
  <si>
    <t>非營利機構</t>
    <phoneticPr fontId="5" type="noConversion"/>
  </si>
  <si>
    <t>學校</t>
    <phoneticPr fontId="5" type="noConversion"/>
  </si>
  <si>
    <t>政府部門</t>
    <phoneticPr fontId="5" type="noConversion"/>
  </si>
  <si>
    <t>企業</t>
    <phoneticPr fontId="5" type="noConversion"/>
  </si>
  <si>
    <t>合計</t>
    <phoneticPr fontId="5" type="noConversion"/>
  </si>
  <si>
    <t>公務人員</t>
    <phoneticPr fontId="5" type="noConversion"/>
  </si>
  <si>
    <t>證照</t>
    <phoneticPr fontId="5" type="noConversion"/>
  </si>
  <si>
    <t xml:space="preserve"> </t>
    <phoneticPr fontId="5" type="noConversion"/>
  </si>
  <si>
    <t>家管/料理家務者</t>
    <phoneticPr fontId="5" type="noConversion"/>
  </si>
  <si>
    <t>尋找工作中</t>
    <phoneticPr fontId="5" type="noConversion"/>
  </si>
  <si>
    <t>準備考試</t>
    <phoneticPr fontId="5" type="noConversion"/>
  </si>
  <si>
    <t>部份工時</t>
    <phoneticPr fontId="5" type="noConversion"/>
  </si>
  <si>
    <t>全職工作</t>
    <phoneticPr fontId="5" type="noConversion"/>
  </si>
  <si>
    <t>合計</t>
    <phoneticPr fontId="5" type="noConversion"/>
  </si>
  <si>
    <t>進修中</t>
    <phoneticPr fontId="5" type="noConversion"/>
  </si>
  <si>
    <t>服役中或等待服役中</t>
    <phoneticPr fontId="5" type="noConversion"/>
  </si>
  <si>
    <t>就業</t>
    <phoneticPr fontId="5" type="noConversion"/>
  </si>
  <si>
    <t>1、目前的工作狀況為何？</t>
    <phoneticPr fontId="5" type="noConversion"/>
  </si>
  <si>
    <t>2、目前未就業的原因-準備何種類別考試?</t>
    <phoneticPr fontId="5" type="noConversion"/>
  </si>
  <si>
    <t>3、任職的機構性質：</t>
    <phoneticPr fontId="5" type="noConversion"/>
  </si>
  <si>
    <t>4、現在工作職業類型：</t>
    <phoneticPr fontId="5" type="noConversion"/>
  </si>
  <si>
    <t>5、對目前工作的整體滿意度為何？</t>
    <phoneticPr fontId="5" type="noConversion"/>
  </si>
  <si>
    <t>2、目前未就業的原因-準備何種類別考試?</t>
    <phoneticPr fontId="5" type="noConversion"/>
  </si>
  <si>
    <t>3、任職的機構性質：</t>
    <phoneticPr fontId="5" type="noConversion"/>
  </si>
  <si>
    <t>5、對目前工作的整體滿意度為何？</t>
    <phoneticPr fontId="5" type="noConversion"/>
  </si>
  <si>
    <t>1、目前的工作狀況為何？</t>
    <phoneticPr fontId="5" type="noConversion"/>
  </si>
  <si>
    <t>3、任職的機構性質：</t>
    <phoneticPr fontId="5" type="noConversion"/>
  </si>
  <si>
    <t>4、現在工作職業類型：</t>
    <phoneticPr fontId="5" type="noConversion"/>
  </si>
  <si>
    <t>5、對目前工作的整體滿意度為何？</t>
    <phoneticPr fontId="5" type="noConversion"/>
  </si>
  <si>
    <t>1、目前的工作狀況為何？</t>
    <phoneticPr fontId="5" type="noConversion"/>
  </si>
  <si>
    <t>5、對目前工作的整體滿意度為何？</t>
    <phoneticPr fontId="5" type="noConversion"/>
  </si>
  <si>
    <t>1、目前的工作狀況為何？</t>
    <phoneticPr fontId="5" type="noConversion"/>
  </si>
  <si>
    <t>4、現在工作職業類型：</t>
    <phoneticPr fontId="5" type="noConversion"/>
  </si>
  <si>
    <t>3、任職的機構性質：</t>
    <phoneticPr fontId="5" type="noConversion"/>
  </si>
  <si>
    <t>4、現在工作職業類型：</t>
    <phoneticPr fontId="5" type="noConversion"/>
  </si>
  <si>
    <t>2、目前未就業的原因-準備何種類別考試?</t>
    <phoneticPr fontId="5" type="noConversion"/>
  </si>
  <si>
    <t>5、對目前工作的整體滿意度為何？</t>
    <phoneticPr fontId="5" type="noConversion"/>
  </si>
  <si>
    <t>2、目前未就業的原因-準備何種類別考試?</t>
    <phoneticPr fontId="5" type="noConversion"/>
  </si>
  <si>
    <t>2、目前未就業的原因-準備何種類別考試?</t>
    <phoneticPr fontId="5" type="noConversion"/>
  </si>
  <si>
    <t>5、對目前工作的整體滿意度為何？</t>
    <phoneticPr fontId="5" type="noConversion"/>
  </si>
  <si>
    <t>3、任職的機構性質：</t>
    <phoneticPr fontId="5" type="noConversion"/>
  </si>
  <si>
    <t>4、現在工作職業類型：</t>
    <phoneticPr fontId="5" type="noConversion"/>
  </si>
  <si>
    <t>4、現在工作職業類型：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</si>
</sst>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9" fillId="0" borderId="0"/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1">
      <alignment vertical="center"/>
    </xf>
    <xf numFmtId="10" fontId="4" fillId="0" borderId="1" xfId="1" applyNumberFormat="1" applyFont="1" applyBorder="1">
      <alignment vertical="center"/>
    </xf>
    <xf numFmtId="0" fontId="4" fillId="0" borderId="1" xfId="1" applyFont="1" applyBorder="1">
      <alignment vertical="center"/>
    </xf>
    <xf numFmtId="0" fontId="6" fillId="0" borderId="0" xfId="1" applyFont="1">
      <alignment vertical="center"/>
    </xf>
    <xf numFmtId="10" fontId="4" fillId="0" borderId="0" xfId="1" applyNumberFormat="1" applyFont="1" applyBorder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1" xfId="1" applyFont="1" applyBorder="1">
      <alignment vertical="center"/>
    </xf>
    <xf numFmtId="10" fontId="4" fillId="0" borderId="0" xfId="1" applyNumberFormat="1" applyFont="1" applyBorder="1" applyAlignment="1">
      <alignment horizontal="right" vertical="center"/>
    </xf>
    <xf numFmtId="10" fontId="4" fillId="0" borderId="1" xfId="1" applyNumberFormat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10" fontId="4" fillId="0" borderId="0" xfId="1" applyNumberFormat="1" applyFont="1" applyBorder="1" applyAlignment="1">
      <alignment horizontal="right" vertical="center" shrinkToFit="1"/>
    </xf>
    <xf numFmtId="0" fontId="2" fillId="0" borderId="0" xfId="1" applyBorder="1" applyAlignment="1">
      <alignment horizontal="center" vertical="center" shrinkToFit="1"/>
    </xf>
    <xf numFmtId="10" fontId="4" fillId="0" borderId="0" xfId="1" applyNumberFormat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10" fontId="4" fillId="0" borderId="1" xfId="1" applyNumberFormat="1" applyFont="1" applyBorder="1" applyAlignment="1">
      <alignment horizontal="right" vertical="center" shrinkToFit="1"/>
    </xf>
    <xf numFmtId="0" fontId="4" fillId="0" borderId="1" xfId="1" applyFont="1" applyBorder="1" applyAlignment="1">
      <alignment horizontal="right"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10" fontId="4" fillId="0" borderId="4" xfId="1" applyNumberFormat="1" applyFont="1" applyBorder="1" applyAlignment="1">
      <alignment horizontal="center" vertical="center" shrinkToFit="1"/>
    </xf>
    <xf numFmtId="0" fontId="2" fillId="0" borderId="2" xfId="1" applyBorder="1" applyAlignment="1">
      <alignment horizontal="center" vertical="center" shrinkToFit="1"/>
    </xf>
    <xf numFmtId="0" fontId="2" fillId="0" borderId="3" xfId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wrapText="1" shrinkToFit="1"/>
    </xf>
    <xf numFmtId="0" fontId="4" fillId="0" borderId="5" xfId="1" applyFont="1" applyBorder="1" applyAlignment="1">
      <alignment horizontal="center" vertical="center" wrapText="1" shrinkToFit="1"/>
    </xf>
  </cellXfs>
  <cellStyles count="6">
    <cellStyle name="一般" xfId="0" builtinId="0"/>
    <cellStyle name="一般 2" xfId="1"/>
    <cellStyle name="一般 2 2" xfId="2"/>
    <cellStyle name="一般 2 3" xfId="3"/>
    <cellStyle name="一般 3" xfId="4"/>
    <cellStyle name="一般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workbookViewId="0"/>
  </sheetViews>
  <sheetFormatPr defaultColWidth="9" defaultRowHeight="16.2"/>
  <cols>
    <col min="1" max="1" width="9.109375" style="1" customWidth="1"/>
    <col min="2" max="2" width="9.6640625" style="1" bestFit="1" customWidth="1"/>
    <col min="3" max="16384" width="9" style="1"/>
  </cols>
  <sheetData>
    <row r="1" spans="1:10">
      <c r="A1" s="4" t="s">
        <v>48</v>
      </c>
      <c r="B1" s="22"/>
      <c r="C1" s="22"/>
    </row>
    <row r="2" spans="1:10">
      <c r="A2" s="35"/>
      <c r="B2" s="37" t="s">
        <v>47</v>
      </c>
      <c r="C2" s="37"/>
      <c r="D2" s="38" t="s">
        <v>46</v>
      </c>
      <c r="E2" s="33" t="s">
        <v>45</v>
      </c>
      <c r="F2" s="27" t="s">
        <v>1</v>
      </c>
      <c r="G2" s="29"/>
      <c r="H2" s="29"/>
      <c r="I2" s="28"/>
      <c r="J2" s="35" t="s">
        <v>44</v>
      </c>
    </row>
    <row r="3" spans="1:10">
      <c r="A3" s="36"/>
      <c r="B3" s="8" t="s">
        <v>43</v>
      </c>
      <c r="C3" s="8" t="s">
        <v>42</v>
      </c>
      <c r="D3" s="39"/>
      <c r="E3" s="34"/>
      <c r="F3" s="8" t="s">
        <v>41</v>
      </c>
      <c r="G3" s="8" t="s">
        <v>40</v>
      </c>
      <c r="H3" s="8" t="s">
        <v>39</v>
      </c>
      <c r="I3" s="8" t="s">
        <v>1</v>
      </c>
      <c r="J3" s="36"/>
    </row>
    <row r="4" spans="1:10">
      <c r="A4" s="8" t="s">
        <v>3</v>
      </c>
      <c r="B4" s="20">
        <v>953</v>
      </c>
      <c r="C4" s="20">
        <v>37</v>
      </c>
      <c r="D4" s="20">
        <v>3</v>
      </c>
      <c r="E4" s="20">
        <v>7</v>
      </c>
      <c r="F4" s="20">
        <v>2</v>
      </c>
      <c r="G4" s="20">
        <v>31</v>
      </c>
      <c r="H4" s="20">
        <v>64</v>
      </c>
      <c r="I4" s="20">
        <v>11</v>
      </c>
      <c r="J4" s="20">
        <f>SUM(B4:I4)</f>
        <v>1108</v>
      </c>
    </row>
    <row r="5" spans="1:10">
      <c r="A5" s="8" t="s">
        <v>2</v>
      </c>
      <c r="B5" s="19">
        <f>B4/1108</f>
        <v>0.86010830324909748</v>
      </c>
      <c r="C5" s="19">
        <f t="shared" ref="C5:I5" si="0">C4/1108</f>
        <v>3.3393501805054154E-2</v>
      </c>
      <c r="D5" s="19">
        <f t="shared" si="0"/>
        <v>2.707581227436823E-3</v>
      </c>
      <c r="E5" s="19">
        <f t="shared" si="0"/>
        <v>6.3176895306859202E-3</v>
      </c>
      <c r="F5" s="19">
        <f t="shared" si="0"/>
        <v>1.8050541516245488E-3</v>
      </c>
      <c r="G5" s="19">
        <f t="shared" si="0"/>
        <v>2.7978339350180504E-2</v>
      </c>
      <c r="H5" s="19">
        <f t="shared" si="0"/>
        <v>5.7761732851985562E-2</v>
      </c>
      <c r="I5" s="19">
        <f t="shared" si="0"/>
        <v>9.9277978339350186E-3</v>
      </c>
      <c r="J5" s="19">
        <f>SUM(B5:I5)</f>
        <v>1</v>
      </c>
    </row>
    <row r="6" spans="1:10">
      <c r="A6" s="8" t="s">
        <v>3</v>
      </c>
      <c r="B6" s="27">
        <f>SUM(B4:C4)</f>
        <v>990</v>
      </c>
      <c r="C6" s="28"/>
      <c r="D6" s="20">
        <f>D4</f>
        <v>3</v>
      </c>
      <c r="E6" s="20">
        <f>E4</f>
        <v>7</v>
      </c>
      <c r="F6" s="27">
        <f>SUM(F4:I4)</f>
        <v>108</v>
      </c>
      <c r="G6" s="29"/>
      <c r="H6" s="29"/>
      <c r="I6" s="28"/>
      <c r="J6" s="20">
        <f>SUM(B6:I6)</f>
        <v>1108</v>
      </c>
    </row>
    <row r="7" spans="1:10">
      <c r="A7" s="8" t="s">
        <v>2</v>
      </c>
      <c r="B7" s="30">
        <f>B6/1108</f>
        <v>0.89350180505415167</v>
      </c>
      <c r="C7" s="31"/>
      <c r="D7" s="19">
        <f>D5</f>
        <v>2.707581227436823E-3</v>
      </c>
      <c r="E7" s="19">
        <f>E5</f>
        <v>6.3176895306859202E-3</v>
      </c>
      <c r="F7" s="30">
        <f>F6/1108</f>
        <v>9.7472924187725629E-2</v>
      </c>
      <c r="G7" s="32"/>
      <c r="H7" s="32"/>
      <c r="I7" s="31"/>
      <c r="J7" s="19">
        <f>SUM(B7:I7)</f>
        <v>1</v>
      </c>
    </row>
    <row r="8" spans="1:10">
      <c r="A8" s="18"/>
      <c r="B8" s="17"/>
      <c r="C8" s="16"/>
      <c r="D8" s="15"/>
      <c r="E8" s="15"/>
      <c r="F8" s="17"/>
      <c r="G8" s="16"/>
      <c r="H8" s="16"/>
      <c r="I8" s="16"/>
      <c r="J8" s="15"/>
    </row>
    <row r="9" spans="1:10">
      <c r="F9" s="1" t="s">
        <v>38</v>
      </c>
    </row>
    <row r="10" spans="1:10">
      <c r="A10" s="4" t="s">
        <v>49</v>
      </c>
    </row>
    <row r="11" spans="1:10">
      <c r="A11" s="11"/>
      <c r="B11" s="8" t="s">
        <v>37</v>
      </c>
      <c r="C11" s="8" t="s">
        <v>36</v>
      </c>
      <c r="D11" s="8" t="s">
        <v>35</v>
      </c>
    </row>
    <row r="12" spans="1:10">
      <c r="A12" s="7" t="s">
        <v>3</v>
      </c>
      <c r="B12" s="3">
        <v>1</v>
      </c>
      <c r="C12" s="3">
        <v>1</v>
      </c>
      <c r="D12" s="3">
        <f>SUM(B12:C12)</f>
        <v>2</v>
      </c>
    </row>
    <row r="13" spans="1:10">
      <c r="A13" s="7" t="s">
        <v>2</v>
      </c>
      <c r="B13" s="2">
        <f>B12/2</f>
        <v>0.5</v>
      </c>
      <c r="C13" s="2">
        <f>C12/2</f>
        <v>0.5</v>
      </c>
      <c r="D13" s="2">
        <f>SUM(B13:C13)</f>
        <v>1</v>
      </c>
    </row>
    <row r="14" spans="1:10">
      <c r="A14" s="6"/>
      <c r="B14" s="5"/>
      <c r="C14" s="5"/>
      <c r="D14" s="5"/>
      <c r="E14" s="5"/>
      <c r="F14" s="5"/>
    </row>
    <row r="16" spans="1:10">
      <c r="A16" s="4" t="s">
        <v>50</v>
      </c>
    </row>
    <row r="17" spans="1:18">
      <c r="A17" s="7"/>
      <c r="B17" s="8" t="s">
        <v>34</v>
      </c>
      <c r="C17" s="8" t="s">
        <v>33</v>
      </c>
      <c r="D17" s="8" t="s">
        <v>32</v>
      </c>
      <c r="E17" s="8" t="s">
        <v>31</v>
      </c>
      <c r="F17" s="8" t="s">
        <v>30</v>
      </c>
      <c r="G17" s="8" t="s">
        <v>29</v>
      </c>
      <c r="H17" s="8" t="s">
        <v>1</v>
      </c>
      <c r="I17" s="8" t="s">
        <v>0</v>
      </c>
    </row>
    <row r="18" spans="1:18">
      <c r="A18" s="25" t="s">
        <v>28</v>
      </c>
      <c r="B18" s="14">
        <v>793</v>
      </c>
      <c r="C18" s="14">
        <v>36</v>
      </c>
      <c r="D18" s="14">
        <v>19</v>
      </c>
      <c r="E18" s="14">
        <v>50</v>
      </c>
      <c r="F18" s="14">
        <v>21</v>
      </c>
      <c r="G18" s="14">
        <v>8</v>
      </c>
      <c r="H18" s="14">
        <v>26</v>
      </c>
      <c r="I18" s="14">
        <f>SUM(B18:H18)</f>
        <v>953</v>
      </c>
    </row>
    <row r="19" spans="1:18">
      <c r="A19" s="26"/>
      <c r="B19" s="13">
        <f>B18/953</f>
        <v>0.83210912906610701</v>
      </c>
      <c r="C19" s="13">
        <f t="shared" ref="C19:H19" si="1">C18/953</f>
        <v>3.7775445960125921E-2</v>
      </c>
      <c r="D19" s="13">
        <f t="shared" si="1"/>
        <v>1.993704092339979E-2</v>
      </c>
      <c r="E19" s="13">
        <f t="shared" si="1"/>
        <v>5.2465897166841552E-2</v>
      </c>
      <c r="F19" s="13">
        <f t="shared" si="1"/>
        <v>2.2035676810073453E-2</v>
      </c>
      <c r="G19" s="13">
        <f t="shared" si="1"/>
        <v>8.3945435466946487E-3</v>
      </c>
      <c r="H19" s="13">
        <f t="shared" si="1"/>
        <v>2.7282266526757609E-2</v>
      </c>
      <c r="I19" s="13">
        <f>SUM(B19:H19)</f>
        <v>1</v>
      </c>
    </row>
    <row r="20" spans="1:18">
      <c r="A20" s="25" t="s">
        <v>27</v>
      </c>
      <c r="B20" s="14">
        <v>28</v>
      </c>
      <c r="C20" s="14">
        <v>1</v>
      </c>
      <c r="D20" s="14">
        <v>0</v>
      </c>
      <c r="E20" s="14">
        <v>0</v>
      </c>
      <c r="F20" s="14">
        <v>1</v>
      </c>
      <c r="G20" s="14">
        <v>3</v>
      </c>
      <c r="H20" s="14">
        <v>4</v>
      </c>
      <c r="I20" s="14">
        <f>SUM(B20:H20)</f>
        <v>37</v>
      </c>
    </row>
    <row r="21" spans="1:18">
      <c r="A21" s="26"/>
      <c r="B21" s="13">
        <f>B20/37</f>
        <v>0.7567567567567568</v>
      </c>
      <c r="C21" s="13">
        <f t="shared" ref="C21:H21" si="2">C20/37</f>
        <v>2.7027027027027029E-2</v>
      </c>
      <c r="D21" s="13">
        <f t="shared" si="2"/>
        <v>0</v>
      </c>
      <c r="E21" s="13">
        <f t="shared" si="2"/>
        <v>0</v>
      </c>
      <c r="F21" s="13">
        <f t="shared" si="2"/>
        <v>2.7027027027027029E-2</v>
      </c>
      <c r="G21" s="13">
        <f t="shared" si="2"/>
        <v>8.1081081081081086E-2</v>
      </c>
      <c r="H21" s="13">
        <f t="shared" si="2"/>
        <v>0.10810810810810811</v>
      </c>
      <c r="I21" s="13">
        <f>SUM(B21:H21)</f>
        <v>1</v>
      </c>
    </row>
    <row r="22" spans="1:18">
      <c r="A22" s="25" t="s">
        <v>26</v>
      </c>
      <c r="B22" s="14">
        <f t="shared" ref="B22:I22" si="3">SUM(B18+B20)</f>
        <v>821</v>
      </c>
      <c r="C22" s="14">
        <f t="shared" si="3"/>
        <v>37</v>
      </c>
      <c r="D22" s="14">
        <f t="shared" si="3"/>
        <v>19</v>
      </c>
      <c r="E22" s="14">
        <f t="shared" si="3"/>
        <v>50</v>
      </c>
      <c r="F22" s="14">
        <f t="shared" si="3"/>
        <v>22</v>
      </c>
      <c r="G22" s="14">
        <f t="shared" si="3"/>
        <v>11</v>
      </c>
      <c r="H22" s="14">
        <f t="shared" si="3"/>
        <v>30</v>
      </c>
      <c r="I22" s="14">
        <f t="shared" si="3"/>
        <v>990</v>
      </c>
    </row>
    <row r="23" spans="1:18">
      <c r="A23" s="26"/>
      <c r="B23" s="13">
        <f>B22/990</f>
        <v>0.8292929292929293</v>
      </c>
      <c r="C23" s="13">
        <f t="shared" ref="C23:H23" si="4">C22/990</f>
        <v>3.7373737373737372E-2</v>
      </c>
      <c r="D23" s="13">
        <f t="shared" si="4"/>
        <v>1.9191919191919191E-2</v>
      </c>
      <c r="E23" s="13">
        <f t="shared" si="4"/>
        <v>5.0505050505050504E-2</v>
      </c>
      <c r="F23" s="13">
        <f t="shared" si="4"/>
        <v>2.2222222222222223E-2</v>
      </c>
      <c r="G23" s="13">
        <f t="shared" si="4"/>
        <v>1.1111111111111112E-2</v>
      </c>
      <c r="H23" s="13">
        <f t="shared" si="4"/>
        <v>3.0303030303030304E-2</v>
      </c>
      <c r="I23" s="13">
        <f>SUM(B23:H23)</f>
        <v>1</v>
      </c>
    </row>
    <row r="24" spans="1:18">
      <c r="A24" s="6"/>
      <c r="B24" s="12"/>
      <c r="C24" s="12"/>
      <c r="D24" s="12"/>
      <c r="E24" s="12"/>
      <c r="F24" s="12"/>
      <c r="G24" s="12"/>
      <c r="H24" s="12"/>
      <c r="I24" s="12"/>
    </row>
    <row r="26" spans="1:18">
      <c r="A26" s="4" t="s">
        <v>51</v>
      </c>
    </row>
    <row r="27" spans="1:18" ht="55.2">
      <c r="A27" s="3"/>
      <c r="B27" s="10" t="s">
        <v>25</v>
      </c>
      <c r="C27" s="10" t="s">
        <v>24</v>
      </c>
      <c r="D27" s="10" t="s">
        <v>23</v>
      </c>
      <c r="E27" s="10" t="s">
        <v>22</v>
      </c>
      <c r="F27" s="10" t="s">
        <v>21</v>
      </c>
      <c r="G27" s="10" t="s">
        <v>20</v>
      </c>
      <c r="H27" s="10" t="s">
        <v>19</v>
      </c>
      <c r="I27" s="10" t="s">
        <v>18</v>
      </c>
      <c r="J27" s="10" t="s">
        <v>17</v>
      </c>
      <c r="K27" s="10" t="s">
        <v>16</v>
      </c>
      <c r="L27" s="10" t="s">
        <v>15</v>
      </c>
      <c r="M27" s="10" t="s">
        <v>14</v>
      </c>
      <c r="N27" s="10" t="s">
        <v>13</v>
      </c>
      <c r="O27" s="10" t="s">
        <v>12</v>
      </c>
      <c r="P27" s="10" t="s">
        <v>11</v>
      </c>
      <c r="Q27" s="10" t="s">
        <v>10</v>
      </c>
      <c r="R27" s="10" t="s">
        <v>9</v>
      </c>
    </row>
    <row r="28" spans="1:18">
      <c r="A28" s="7" t="s">
        <v>3</v>
      </c>
      <c r="B28" s="3">
        <v>140</v>
      </c>
      <c r="C28" s="3">
        <v>111</v>
      </c>
      <c r="D28" s="3">
        <v>70</v>
      </c>
      <c r="E28" s="3">
        <v>35</v>
      </c>
      <c r="F28" s="3">
        <v>128</v>
      </c>
      <c r="G28" s="3">
        <v>19</v>
      </c>
      <c r="H28" s="3">
        <v>59</v>
      </c>
      <c r="I28" s="3">
        <v>47</v>
      </c>
      <c r="J28" s="3">
        <v>31</v>
      </c>
      <c r="K28" s="3">
        <v>48</v>
      </c>
      <c r="L28" s="3">
        <v>125</v>
      </c>
      <c r="M28" s="3">
        <v>23</v>
      </c>
      <c r="N28" s="3">
        <v>31</v>
      </c>
      <c r="O28" s="3">
        <v>12</v>
      </c>
      <c r="P28" s="3">
        <v>104</v>
      </c>
      <c r="Q28" s="3">
        <v>7</v>
      </c>
      <c r="R28" s="3">
        <f>SUM(B28:Q28)</f>
        <v>990</v>
      </c>
    </row>
    <row r="29" spans="1:18">
      <c r="A29" s="7" t="s">
        <v>2</v>
      </c>
      <c r="B29" s="2">
        <f>B28/990</f>
        <v>0.14141414141414141</v>
      </c>
      <c r="C29" s="2">
        <f t="shared" ref="C29:Q29" si="5">C28/990</f>
        <v>0.11212121212121212</v>
      </c>
      <c r="D29" s="2">
        <f t="shared" si="5"/>
        <v>7.0707070707070704E-2</v>
      </c>
      <c r="E29" s="2">
        <f t="shared" si="5"/>
        <v>3.5353535353535352E-2</v>
      </c>
      <c r="F29" s="2">
        <f t="shared" si="5"/>
        <v>0.12929292929292929</v>
      </c>
      <c r="G29" s="2">
        <f t="shared" si="5"/>
        <v>1.9191919191919191E-2</v>
      </c>
      <c r="H29" s="2">
        <f t="shared" si="5"/>
        <v>5.9595959595959598E-2</v>
      </c>
      <c r="I29" s="2">
        <f t="shared" si="5"/>
        <v>4.7474747474747475E-2</v>
      </c>
      <c r="J29" s="2">
        <f t="shared" si="5"/>
        <v>3.1313131313131314E-2</v>
      </c>
      <c r="K29" s="2">
        <f t="shared" si="5"/>
        <v>4.8484848484848485E-2</v>
      </c>
      <c r="L29" s="2">
        <f t="shared" si="5"/>
        <v>0.12626262626262627</v>
      </c>
      <c r="M29" s="2">
        <f t="shared" si="5"/>
        <v>2.3232323232323233E-2</v>
      </c>
      <c r="N29" s="2">
        <f t="shared" si="5"/>
        <v>3.1313131313131314E-2</v>
      </c>
      <c r="O29" s="2">
        <f t="shared" si="5"/>
        <v>1.2121212121212121E-2</v>
      </c>
      <c r="P29" s="2">
        <f t="shared" si="5"/>
        <v>0.10505050505050505</v>
      </c>
      <c r="Q29" s="2">
        <f t="shared" si="5"/>
        <v>7.0707070707070711E-3</v>
      </c>
      <c r="R29" s="2">
        <f>SUM(B29:Q29)</f>
        <v>1</v>
      </c>
    </row>
    <row r="30" spans="1:18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2" spans="1:18">
      <c r="A32" s="4" t="s">
        <v>52</v>
      </c>
    </row>
    <row r="33" spans="1:7">
      <c r="A33" s="3"/>
      <c r="B33" s="8" t="s">
        <v>8</v>
      </c>
      <c r="C33" s="8" t="s">
        <v>7</v>
      </c>
      <c r="D33" s="8" t="s">
        <v>4</v>
      </c>
      <c r="E33" s="8" t="s">
        <v>6</v>
      </c>
      <c r="F33" s="8" t="s">
        <v>5</v>
      </c>
      <c r="G33" s="8" t="s">
        <v>0</v>
      </c>
    </row>
    <row r="34" spans="1:7">
      <c r="A34" s="7" t="s">
        <v>3</v>
      </c>
      <c r="B34" s="3">
        <v>241</v>
      </c>
      <c r="C34" s="3">
        <v>495</v>
      </c>
      <c r="D34" s="3">
        <v>232</v>
      </c>
      <c r="E34" s="3">
        <v>12</v>
      </c>
      <c r="F34" s="3">
        <v>10</v>
      </c>
      <c r="G34" s="3">
        <f>SUM(B34:F34)</f>
        <v>990</v>
      </c>
    </row>
    <row r="35" spans="1:7">
      <c r="A35" s="7" t="s">
        <v>2</v>
      </c>
      <c r="B35" s="2">
        <f>B34/990</f>
        <v>0.24343434343434345</v>
      </c>
      <c r="C35" s="2">
        <f t="shared" ref="C35:F35" si="6">C34/990</f>
        <v>0.5</v>
      </c>
      <c r="D35" s="2">
        <f t="shared" si="6"/>
        <v>0.23434343434343435</v>
      </c>
      <c r="E35" s="2">
        <f t="shared" si="6"/>
        <v>1.2121212121212121E-2</v>
      </c>
      <c r="F35" s="2">
        <f t="shared" si="6"/>
        <v>1.0101010101010102E-2</v>
      </c>
      <c r="G35" s="2">
        <f>SUM(B35:F35)</f>
        <v>1</v>
      </c>
    </row>
  </sheetData>
  <mergeCells count="13">
    <mergeCell ref="E2:E3"/>
    <mergeCell ref="F2:I2"/>
    <mergeCell ref="J2:J3"/>
    <mergeCell ref="A18:A19"/>
    <mergeCell ref="A20:A21"/>
    <mergeCell ref="A2:A3"/>
    <mergeCell ref="B2:C2"/>
    <mergeCell ref="D2:D3"/>
    <mergeCell ref="B6:C6"/>
    <mergeCell ref="F6:I6"/>
    <mergeCell ref="B7:C7"/>
    <mergeCell ref="F7:I7"/>
    <mergeCell ref="A22:A2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9.6640625" style="1" bestFit="1" customWidth="1"/>
    <col min="3" max="16384" width="9" style="1"/>
  </cols>
  <sheetData>
    <row r="1" spans="1:10">
      <c r="A1" s="4" t="s">
        <v>62</v>
      </c>
      <c r="B1" s="22"/>
      <c r="C1" s="22"/>
    </row>
    <row r="2" spans="1:10">
      <c r="A2" s="35"/>
      <c r="B2" s="37" t="s">
        <v>47</v>
      </c>
      <c r="C2" s="37"/>
      <c r="D2" s="38" t="s">
        <v>46</v>
      </c>
      <c r="E2" s="33" t="s">
        <v>45</v>
      </c>
      <c r="F2" s="27" t="s">
        <v>1</v>
      </c>
      <c r="G2" s="29"/>
      <c r="H2" s="29"/>
      <c r="I2" s="28"/>
      <c r="J2" s="35" t="s">
        <v>0</v>
      </c>
    </row>
    <row r="3" spans="1:10">
      <c r="A3" s="36"/>
      <c r="B3" s="24" t="s">
        <v>43</v>
      </c>
      <c r="C3" s="24" t="s">
        <v>27</v>
      </c>
      <c r="D3" s="39"/>
      <c r="E3" s="34"/>
      <c r="F3" s="24" t="s">
        <v>41</v>
      </c>
      <c r="G3" s="24" t="s">
        <v>40</v>
      </c>
      <c r="H3" s="24" t="s">
        <v>39</v>
      </c>
      <c r="I3" s="24" t="s">
        <v>1</v>
      </c>
      <c r="J3" s="36"/>
    </row>
    <row r="4" spans="1:10">
      <c r="A4" s="24" t="s">
        <v>3</v>
      </c>
      <c r="B4" s="20">
        <v>19</v>
      </c>
      <c r="C4" s="20">
        <v>1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f>SUM(B4:I4)</f>
        <v>20</v>
      </c>
    </row>
    <row r="5" spans="1:10">
      <c r="A5" s="24" t="s">
        <v>2</v>
      </c>
      <c r="B5" s="19">
        <f>B4/20</f>
        <v>0.95</v>
      </c>
      <c r="C5" s="19">
        <f t="shared" ref="C5:I5" si="0">C4/20</f>
        <v>0.05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19">
        <f>SUM(B5:I5)</f>
        <v>1</v>
      </c>
    </row>
    <row r="6" spans="1:10">
      <c r="A6" s="24" t="s">
        <v>3</v>
      </c>
      <c r="B6" s="27">
        <f>SUM(B4:C4)</f>
        <v>20</v>
      </c>
      <c r="C6" s="28"/>
      <c r="D6" s="20">
        <f>D4</f>
        <v>0</v>
      </c>
      <c r="E6" s="20">
        <f>E4</f>
        <v>0</v>
      </c>
      <c r="F6" s="27">
        <f>SUM(F4:I4)</f>
        <v>0</v>
      </c>
      <c r="G6" s="29"/>
      <c r="H6" s="29"/>
      <c r="I6" s="28"/>
      <c r="J6" s="20">
        <f>SUM(B6:I6)</f>
        <v>20</v>
      </c>
    </row>
    <row r="7" spans="1:10">
      <c r="A7" s="24" t="s">
        <v>2</v>
      </c>
      <c r="B7" s="30">
        <f>B6/20</f>
        <v>1</v>
      </c>
      <c r="C7" s="31"/>
      <c r="D7" s="19">
        <f>D5</f>
        <v>0</v>
      </c>
      <c r="E7" s="19">
        <f>E5</f>
        <v>0</v>
      </c>
      <c r="F7" s="30">
        <f>F6/20</f>
        <v>0</v>
      </c>
      <c r="G7" s="32"/>
      <c r="H7" s="32"/>
      <c r="I7" s="31"/>
      <c r="J7" s="19">
        <f>SUM(B7:I7)</f>
        <v>1</v>
      </c>
    </row>
    <row r="8" spans="1:10">
      <c r="A8" s="18"/>
      <c r="B8" s="17"/>
      <c r="C8" s="16"/>
      <c r="D8" s="15"/>
      <c r="E8" s="15"/>
      <c r="F8" s="17"/>
      <c r="G8" s="16"/>
      <c r="H8" s="16"/>
      <c r="I8" s="16"/>
      <c r="J8" s="15"/>
    </row>
    <row r="9" spans="1:10">
      <c r="F9" s="1" t="s">
        <v>38</v>
      </c>
    </row>
    <row r="10" spans="1:10">
      <c r="A10" s="4" t="s">
        <v>66</v>
      </c>
    </row>
    <row r="11" spans="1:10">
      <c r="A11" s="11"/>
      <c r="B11" s="24" t="s">
        <v>37</v>
      </c>
      <c r="C11" s="24" t="s">
        <v>36</v>
      </c>
      <c r="D11" s="24" t="s">
        <v>0</v>
      </c>
    </row>
    <row r="12" spans="1:10">
      <c r="A12" s="23" t="s">
        <v>3</v>
      </c>
      <c r="B12" s="3">
        <v>0</v>
      </c>
      <c r="C12" s="3">
        <v>0</v>
      </c>
      <c r="D12" s="3">
        <f>SUM(B12:C12)</f>
        <v>0</v>
      </c>
    </row>
    <row r="13" spans="1:10">
      <c r="A13" s="23" t="s">
        <v>2</v>
      </c>
      <c r="B13" s="2">
        <v>0</v>
      </c>
      <c r="C13" s="2">
        <v>0</v>
      </c>
      <c r="D13" s="2">
        <f>SUM(B13:C13)</f>
        <v>0</v>
      </c>
    </row>
    <row r="14" spans="1:10">
      <c r="A14" s="6"/>
      <c r="B14" s="5"/>
      <c r="C14" s="5"/>
      <c r="D14" s="5"/>
      <c r="E14" s="5"/>
      <c r="F14" s="5"/>
    </row>
    <row r="16" spans="1:10">
      <c r="A16" s="4" t="s">
        <v>57</v>
      </c>
    </row>
    <row r="17" spans="1:18">
      <c r="A17" s="23"/>
      <c r="B17" s="24" t="s">
        <v>34</v>
      </c>
      <c r="C17" s="24" t="s">
        <v>33</v>
      </c>
      <c r="D17" s="24" t="s">
        <v>32</v>
      </c>
      <c r="E17" s="24" t="s">
        <v>31</v>
      </c>
      <c r="F17" s="24" t="s">
        <v>30</v>
      </c>
      <c r="G17" s="24" t="s">
        <v>29</v>
      </c>
      <c r="H17" s="24" t="s">
        <v>1</v>
      </c>
      <c r="I17" s="24" t="s">
        <v>0</v>
      </c>
    </row>
    <row r="18" spans="1:18">
      <c r="A18" s="25" t="s">
        <v>28</v>
      </c>
      <c r="B18" s="14">
        <v>13</v>
      </c>
      <c r="C18" s="14">
        <v>3</v>
      </c>
      <c r="D18" s="14">
        <v>1</v>
      </c>
      <c r="E18" s="14">
        <v>0</v>
      </c>
      <c r="F18" s="14">
        <v>1</v>
      </c>
      <c r="G18" s="14">
        <v>0</v>
      </c>
      <c r="H18" s="14">
        <v>1</v>
      </c>
      <c r="I18" s="14">
        <f>SUM(B18:H18)</f>
        <v>19</v>
      </c>
    </row>
    <row r="19" spans="1:18">
      <c r="A19" s="26"/>
      <c r="B19" s="13">
        <f>B18/19</f>
        <v>0.68421052631578949</v>
      </c>
      <c r="C19" s="13">
        <f t="shared" ref="C19:H19" si="1">C18/19</f>
        <v>0.15789473684210525</v>
      </c>
      <c r="D19" s="13">
        <f t="shared" si="1"/>
        <v>5.2631578947368418E-2</v>
      </c>
      <c r="E19" s="13">
        <f t="shared" si="1"/>
        <v>0</v>
      </c>
      <c r="F19" s="13">
        <f t="shared" si="1"/>
        <v>5.2631578947368418E-2</v>
      </c>
      <c r="G19" s="13">
        <f t="shared" si="1"/>
        <v>0</v>
      </c>
      <c r="H19" s="13">
        <f t="shared" si="1"/>
        <v>5.2631578947368418E-2</v>
      </c>
      <c r="I19" s="13">
        <f>SUM(B19:H19)</f>
        <v>0.99999999999999978</v>
      </c>
    </row>
    <row r="20" spans="1:18">
      <c r="A20" s="25" t="s">
        <v>27</v>
      </c>
      <c r="B20" s="14">
        <v>1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>SUM(B20:H20)</f>
        <v>1</v>
      </c>
    </row>
    <row r="21" spans="1:18">
      <c r="A21" s="26"/>
      <c r="B21" s="13">
        <f>B20/1</f>
        <v>1</v>
      </c>
      <c r="C21" s="13">
        <f t="shared" ref="C21:H21" si="2">C20/1</f>
        <v>0</v>
      </c>
      <c r="D21" s="13">
        <f t="shared" si="2"/>
        <v>0</v>
      </c>
      <c r="E21" s="13">
        <f t="shared" si="2"/>
        <v>0</v>
      </c>
      <c r="F21" s="13">
        <f t="shared" si="2"/>
        <v>0</v>
      </c>
      <c r="G21" s="13">
        <f t="shared" si="2"/>
        <v>0</v>
      </c>
      <c r="H21" s="13">
        <f t="shared" si="2"/>
        <v>0</v>
      </c>
      <c r="I21" s="13">
        <f>SUM(B21:H21)</f>
        <v>1</v>
      </c>
    </row>
    <row r="22" spans="1:18">
      <c r="A22" s="25" t="s">
        <v>0</v>
      </c>
      <c r="B22" s="14">
        <f t="shared" ref="B22:I22" si="3">SUM(B18+B20)</f>
        <v>14</v>
      </c>
      <c r="C22" s="14">
        <f t="shared" si="3"/>
        <v>3</v>
      </c>
      <c r="D22" s="14">
        <f t="shared" si="3"/>
        <v>1</v>
      </c>
      <c r="E22" s="14">
        <f t="shared" si="3"/>
        <v>0</v>
      </c>
      <c r="F22" s="14">
        <f t="shared" si="3"/>
        <v>1</v>
      </c>
      <c r="G22" s="14">
        <f t="shared" si="3"/>
        <v>0</v>
      </c>
      <c r="H22" s="14">
        <f t="shared" si="3"/>
        <v>1</v>
      </c>
      <c r="I22" s="14">
        <f t="shared" si="3"/>
        <v>20</v>
      </c>
    </row>
    <row r="23" spans="1:18">
      <c r="A23" s="26"/>
      <c r="B23" s="13">
        <f>B22/20</f>
        <v>0.7</v>
      </c>
      <c r="C23" s="13">
        <f t="shared" ref="C23:H23" si="4">C22/20</f>
        <v>0.15</v>
      </c>
      <c r="D23" s="13">
        <f t="shared" si="4"/>
        <v>0.05</v>
      </c>
      <c r="E23" s="13">
        <f t="shared" si="4"/>
        <v>0</v>
      </c>
      <c r="F23" s="13">
        <f t="shared" si="4"/>
        <v>0.05</v>
      </c>
      <c r="G23" s="13">
        <f t="shared" si="4"/>
        <v>0</v>
      </c>
      <c r="H23" s="13">
        <f t="shared" si="4"/>
        <v>0.05</v>
      </c>
      <c r="I23" s="13">
        <f>SUM(B23:H23)</f>
        <v>1</v>
      </c>
    </row>
    <row r="24" spans="1:18">
      <c r="A24" s="6"/>
      <c r="B24" s="12"/>
      <c r="C24" s="12"/>
      <c r="D24" s="12"/>
      <c r="E24" s="12"/>
      <c r="F24" s="12"/>
      <c r="G24" s="12"/>
      <c r="H24" s="12"/>
      <c r="I24" s="12"/>
    </row>
    <row r="26" spans="1:18">
      <c r="A26" s="4" t="s">
        <v>58</v>
      </c>
    </row>
    <row r="27" spans="1:18" ht="55.2">
      <c r="A27" s="3"/>
      <c r="B27" s="10" t="s">
        <v>25</v>
      </c>
      <c r="C27" s="10" t="s">
        <v>24</v>
      </c>
      <c r="D27" s="10" t="s">
        <v>23</v>
      </c>
      <c r="E27" s="10" t="s">
        <v>22</v>
      </c>
      <c r="F27" s="10" t="s">
        <v>21</v>
      </c>
      <c r="G27" s="10" t="s">
        <v>20</v>
      </c>
      <c r="H27" s="10" t="s">
        <v>19</v>
      </c>
      <c r="I27" s="10" t="s">
        <v>18</v>
      </c>
      <c r="J27" s="10" t="s">
        <v>17</v>
      </c>
      <c r="K27" s="10" t="s">
        <v>16</v>
      </c>
      <c r="L27" s="10" t="s">
        <v>15</v>
      </c>
      <c r="M27" s="10" t="s">
        <v>14</v>
      </c>
      <c r="N27" s="10" t="s">
        <v>13</v>
      </c>
      <c r="O27" s="10" t="s">
        <v>12</v>
      </c>
      <c r="P27" s="10" t="s">
        <v>11</v>
      </c>
      <c r="Q27" s="10" t="s">
        <v>10</v>
      </c>
      <c r="R27" s="10" t="s">
        <v>0</v>
      </c>
    </row>
    <row r="28" spans="1:18">
      <c r="A28" s="23" t="s">
        <v>3</v>
      </c>
      <c r="B28" s="3">
        <v>3</v>
      </c>
      <c r="C28" s="3">
        <v>1</v>
      </c>
      <c r="D28" s="3">
        <v>1</v>
      </c>
      <c r="E28" s="3">
        <v>3</v>
      </c>
      <c r="F28" s="3">
        <v>7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2</v>
      </c>
      <c r="N28" s="3">
        <v>0</v>
      </c>
      <c r="O28" s="3">
        <v>1</v>
      </c>
      <c r="P28" s="3">
        <v>1</v>
      </c>
      <c r="Q28" s="3">
        <v>0</v>
      </c>
      <c r="R28" s="3">
        <f>SUM(B28:Q28)</f>
        <v>20</v>
      </c>
    </row>
    <row r="29" spans="1:18">
      <c r="A29" s="23" t="s">
        <v>2</v>
      </c>
      <c r="B29" s="2">
        <f>B28/20</f>
        <v>0.15</v>
      </c>
      <c r="C29" s="2">
        <f t="shared" ref="C29:Q29" si="5">C28/20</f>
        <v>0.05</v>
      </c>
      <c r="D29" s="2">
        <f t="shared" si="5"/>
        <v>0.05</v>
      </c>
      <c r="E29" s="2">
        <f t="shared" si="5"/>
        <v>0.15</v>
      </c>
      <c r="F29" s="2">
        <f t="shared" si="5"/>
        <v>0.35</v>
      </c>
      <c r="G29" s="2">
        <f t="shared" si="5"/>
        <v>0.05</v>
      </c>
      <c r="H29" s="2">
        <f t="shared" si="5"/>
        <v>0</v>
      </c>
      <c r="I29" s="2">
        <f t="shared" si="5"/>
        <v>0</v>
      </c>
      <c r="J29" s="2">
        <f t="shared" si="5"/>
        <v>0</v>
      </c>
      <c r="K29" s="2">
        <f t="shared" si="5"/>
        <v>0</v>
      </c>
      <c r="L29" s="2">
        <f t="shared" si="5"/>
        <v>0</v>
      </c>
      <c r="M29" s="2">
        <f t="shared" si="5"/>
        <v>0.1</v>
      </c>
      <c r="N29" s="2">
        <f t="shared" si="5"/>
        <v>0</v>
      </c>
      <c r="O29" s="2">
        <f t="shared" si="5"/>
        <v>0.05</v>
      </c>
      <c r="P29" s="2">
        <f t="shared" si="5"/>
        <v>0.05</v>
      </c>
      <c r="Q29" s="2">
        <f t="shared" si="5"/>
        <v>0</v>
      </c>
      <c r="R29" s="2">
        <f>SUM(B29:Q29)</f>
        <v>1</v>
      </c>
    </row>
    <row r="30" spans="1:18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2" spans="1:18">
      <c r="A32" s="4" t="s">
        <v>61</v>
      </c>
    </row>
    <row r="33" spans="1:7">
      <c r="A33" s="3"/>
      <c r="B33" s="24" t="s">
        <v>8</v>
      </c>
      <c r="C33" s="24" t="s">
        <v>7</v>
      </c>
      <c r="D33" s="24" t="s">
        <v>4</v>
      </c>
      <c r="E33" s="24" t="s">
        <v>6</v>
      </c>
      <c r="F33" s="24" t="s">
        <v>5</v>
      </c>
      <c r="G33" s="24" t="s">
        <v>0</v>
      </c>
    </row>
    <row r="34" spans="1:7">
      <c r="A34" s="23" t="s">
        <v>3</v>
      </c>
      <c r="B34" s="3">
        <v>2</v>
      </c>
      <c r="C34" s="3">
        <v>6</v>
      </c>
      <c r="D34" s="3">
        <v>12</v>
      </c>
      <c r="E34" s="3">
        <v>0</v>
      </c>
      <c r="F34" s="3">
        <v>0</v>
      </c>
      <c r="G34" s="3">
        <f>SUM(B34:F34)</f>
        <v>20</v>
      </c>
    </row>
    <row r="35" spans="1:7">
      <c r="A35" s="23" t="s">
        <v>2</v>
      </c>
      <c r="B35" s="2">
        <f>B34/20</f>
        <v>0.1</v>
      </c>
      <c r="C35" s="2">
        <f t="shared" ref="C35:F35" si="6">C34/20</f>
        <v>0.3</v>
      </c>
      <c r="D35" s="2">
        <f t="shared" si="6"/>
        <v>0.6</v>
      </c>
      <c r="E35" s="2">
        <f t="shared" si="6"/>
        <v>0</v>
      </c>
      <c r="F35" s="2">
        <f t="shared" si="6"/>
        <v>0</v>
      </c>
      <c r="G35" s="2">
        <f>SUM(B35:F35)</f>
        <v>1</v>
      </c>
    </row>
  </sheetData>
  <mergeCells count="13">
    <mergeCell ref="F2:I2"/>
    <mergeCell ref="J2:J3"/>
    <mergeCell ref="A20:A21"/>
    <mergeCell ref="A2:A3"/>
    <mergeCell ref="B2:C2"/>
    <mergeCell ref="D2:D3"/>
    <mergeCell ref="E2:E3"/>
    <mergeCell ref="B6:C6"/>
    <mergeCell ref="F6:I6"/>
    <mergeCell ref="B7:C7"/>
    <mergeCell ref="F7:I7"/>
    <mergeCell ref="A18:A19"/>
    <mergeCell ref="A22:A2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9.6640625" style="1" bestFit="1" customWidth="1"/>
    <col min="3" max="16384" width="9" style="1"/>
  </cols>
  <sheetData>
    <row r="1" spans="1:10">
      <c r="A1" s="4" t="s">
        <v>48</v>
      </c>
      <c r="B1" s="22"/>
      <c r="C1" s="22"/>
    </row>
    <row r="2" spans="1:10">
      <c r="A2" s="35"/>
      <c r="B2" s="37" t="s">
        <v>47</v>
      </c>
      <c r="C2" s="37"/>
      <c r="D2" s="38" t="s">
        <v>46</v>
      </c>
      <c r="E2" s="33" t="s">
        <v>45</v>
      </c>
      <c r="F2" s="27" t="s">
        <v>1</v>
      </c>
      <c r="G2" s="29"/>
      <c r="H2" s="29"/>
      <c r="I2" s="28"/>
      <c r="J2" s="35" t="s">
        <v>0</v>
      </c>
    </row>
    <row r="3" spans="1:10">
      <c r="A3" s="36"/>
      <c r="B3" s="24" t="s">
        <v>43</v>
      </c>
      <c r="C3" s="24" t="s">
        <v>27</v>
      </c>
      <c r="D3" s="39"/>
      <c r="E3" s="34"/>
      <c r="F3" s="24" t="s">
        <v>41</v>
      </c>
      <c r="G3" s="24" t="s">
        <v>40</v>
      </c>
      <c r="H3" s="24" t="s">
        <v>39</v>
      </c>
      <c r="I3" s="24" t="s">
        <v>1</v>
      </c>
      <c r="J3" s="36"/>
    </row>
    <row r="4" spans="1:10">
      <c r="A4" s="24" t="s">
        <v>3</v>
      </c>
      <c r="B4" s="20">
        <v>34</v>
      </c>
      <c r="C4" s="20">
        <v>0</v>
      </c>
      <c r="D4" s="20">
        <v>1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f>SUM(B4:I4)</f>
        <v>35</v>
      </c>
    </row>
    <row r="5" spans="1:10">
      <c r="A5" s="24" t="s">
        <v>2</v>
      </c>
      <c r="B5" s="19">
        <f>B4/35</f>
        <v>0.97142857142857142</v>
      </c>
      <c r="C5" s="19">
        <f t="shared" ref="C5:I5" si="0">C4/35</f>
        <v>0</v>
      </c>
      <c r="D5" s="19">
        <f t="shared" si="0"/>
        <v>2.8571428571428571E-2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19">
        <f>SUM(B5:I5)</f>
        <v>1</v>
      </c>
    </row>
    <row r="6" spans="1:10">
      <c r="A6" s="24" t="s">
        <v>3</v>
      </c>
      <c r="B6" s="27">
        <f>SUM(B4:C4)</f>
        <v>34</v>
      </c>
      <c r="C6" s="28"/>
      <c r="D6" s="20">
        <f>D4</f>
        <v>1</v>
      </c>
      <c r="E6" s="20">
        <f>E4</f>
        <v>0</v>
      </c>
      <c r="F6" s="27">
        <f>SUM(F4:I4)</f>
        <v>0</v>
      </c>
      <c r="G6" s="29"/>
      <c r="H6" s="29"/>
      <c r="I6" s="28"/>
      <c r="J6" s="20">
        <f>SUM(B6:I6)</f>
        <v>35</v>
      </c>
    </row>
    <row r="7" spans="1:10">
      <c r="A7" s="24" t="s">
        <v>2</v>
      </c>
      <c r="B7" s="30">
        <f>B6/35</f>
        <v>0.97142857142857142</v>
      </c>
      <c r="C7" s="31"/>
      <c r="D7" s="19">
        <f>D5</f>
        <v>2.8571428571428571E-2</v>
      </c>
      <c r="E7" s="19">
        <f>E5</f>
        <v>0</v>
      </c>
      <c r="F7" s="30">
        <f>F6/35</f>
        <v>0</v>
      </c>
      <c r="G7" s="32"/>
      <c r="H7" s="32"/>
      <c r="I7" s="31"/>
      <c r="J7" s="19">
        <f>SUM(B7:I7)</f>
        <v>1</v>
      </c>
    </row>
    <row r="8" spans="1:10">
      <c r="A8" s="18"/>
      <c r="B8" s="17"/>
      <c r="C8" s="16"/>
      <c r="D8" s="15"/>
      <c r="E8" s="15"/>
      <c r="F8" s="17"/>
      <c r="G8" s="16"/>
      <c r="H8" s="16"/>
      <c r="I8" s="16"/>
      <c r="J8" s="15"/>
    </row>
    <row r="9" spans="1:10">
      <c r="F9" s="1" t="s">
        <v>38</v>
      </c>
    </row>
    <row r="10" spans="1:10">
      <c r="A10" s="4" t="s">
        <v>53</v>
      </c>
    </row>
    <row r="11" spans="1:10">
      <c r="A11" s="11"/>
      <c r="B11" s="24" t="s">
        <v>37</v>
      </c>
      <c r="C11" s="24" t="s">
        <v>36</v>
      </c>
      <c r="D11" s="24" t="s">
        <v>0</v>
      </c>
    </row>
    <row r="12" spans="1:10">
      <c r="A12" s="23" t="s">
        <v>3</v>
      </c>
      <c r="B12" s="3">
        <v>0</v>
      </c>
      <c r="C12" s="3">
        <v>0</v>
      </c>
      <c r="D12" s="3">
        <f>SUM(B12:C12)</f>
        <v>0</v>
      </c>
    </row>
    <row r="13" spans="1:10">
      <c r="A13" s="23" t="s">
        <v>2</v>
      </c>
      <c r="B13" s="2">
        <v>0</v>
      </c>
      <c r="C13" s="2">
        <v>0</v>
      </c>
      <c r="D13" s="2">
        <f>SUM(B13:C13)</f>
        <v>0</v>
      </c>
    </row>
    <row r="14" spans="1:10">
      <c r="A14" s="6"/>
      <c r="B14" s="5"/>
      <c r="C14" s="5"/>
      <c r="D14" s="5"/>
      <c r="E14" s="5"/>
      <c r="F14" s="5"/>
    </row>
    <row r="16" spans="1:10">
      <c r="A16" s="4" t="s">
        <v>54</v>
      </c>
    </row>
    <row r="17" spans="1:18">
      <c r="A17" s="23"/>
      <c r="B17" s="24" t="s">
        <v>34</v>
      </c>
      <c r="C17" s="24" t="s">
        <v>33</v>
      </c>
      <c r="D17" s="24" t="s">
        <v>32</v>
      </c>
      <c r="E17" s="24" t="s">
        <v>31</v>
      </c>
      <c r="F17" s="24" t="s">
        <v>30</v>
      </c>
      <c r="G17" s="24" t="s">
        <v>29</v>
      </c>
      <c r="H17" s="24" t="s">
        <v>1</v>
      </c>
      <c r="I17" s="24" t="s">
        <v>0</v>
      </c>
    </row>
    <row r="18" spans="1:18">
      <c r="A18" s="25" t="s">
        <v>28</v>
      </c>
      <c r="B18" s="14">
        <v>26</v>
      </c>
      <c r="C18" s="14">
        <v>0</v>
      </c>
      <c r="D18" s="14">
        <v>3</v>
      </c>
      <c r="E18" s="14">
        <v>1</v>
      </c>
      <c r="F18" s="14">
        <v>1</v>
      </c>
      <c r="G18" s="14">
        <v>0</v>
      </c>
      <c r="H18" s="14">
        <v>3</v>
      </c>
      <c r="I18" s="14">
        <f>SUM(B18:H18)</f>
        <v>34</v>
      </c>
    </row>
    <row r="19" spans="1:18">
      <c r="A19" s="26"/>
      <c r="B19" s="13">
        <f>B18/34</f>
        <v>0.76470588235294112</v>
      </c>
      <c r="C19" s="13">
        <f t="shared" ref="C19:H19" si="1">C18/34</f>
        <v>0</v>
      </c>
      <c r="D19" s="13">
        <f t="shared" si="1"/>
        <v>8.8235294117647065E-2</v>
      </c>
      <c r="E19" s="13">
        <f t="shared" si="1"/>
        <v>2.9411764705882353E-2</v>
      </c>
      <c r="F19" s="13">
        <f t="shared" si="1"/>
        <v>2.9411764705882353E-2</v>
      </c>
      <c r="G19" s="13">
        <f t="shared" si="1"/>
        <v>0</v>
      </c>
      <c r="H19" s="13">
        <f t="shared" si="1"/>
        <v>8.8235294117647065E-2</v>
      </c>
      <c r="I19" s="13">
        <f>SUM(B19:H19)</f>
        <v>1</v>
      </c>
    </row>
    <row r="20" spans="1:18">
      <c r="A20" s="25" t="s">
        <v>27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>SUM(B20:H20)</f>
        <v>0</v>
      </c>
    </row>
    <row r="21" spans="1:18">
      <c r="A21" s="26"/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f>SUM(B21:H21)</f>
        <v>0</v>
      </c>
    </row>
    <row r="22" spans="1:18">
      <c r="A22" s="25" t="s">
        <v>0</v>
      </c>
      <c r="B22" s="14">
        <f t="shared" ref="B22:I22" si="2">SUM(B18+B20)</f>
        <v>26</v>
      </c>
      <c r="C22" s="14">
        <f t="shared" si="2"/>
        <v>0</v>
      </c>
      <c r="D22" s="14">
        <f t="shared" si="2"/>
        <v>3</v>
      </c>
      <c r="E22" s="14">
        <f t="shared" si="2"/>
        <v>1</v>
      </c>
      <c r="F22" s="14">
        <f t="shared" si="2"/>
        <v>1</v>
      </c>
      <c r="G22" s="14">
        <f t="shared" si="2"/>
        <v>0</v>
      </c>
      <c r="H22" s="14">
        <f t="shared" si="2"/>
        <v>3</v>
      </c>
      <c r="I22" s="14">
        <f t="shared" si="2"/>
        <v>34</v>
      </c>
    </row>
    <row r="23" spans="1:18">
      <c r="A23" s="26"/>
      <c r="B23" s="13">
        <f>B22/34</f>
        <v>0.76470588235294112</v>
      </c>
      <c r="C23" s="13">
        <f t="shared" ref="C23:H23" si="3">C22/34</f>
        <v>0</v>
      </c>
      <c r="D23" s="13">
        <f t="shared" si="3"/>
        <v>8.8235294117647065E-2</v>
      </c>
      <c r="E23" s="13">
        <f t="shared" si="3"/>
        <v>2.9411764705882353E-2</v>
      </c>
      <c r="F23" s="13">
        <f t="shared" si="3"/>
        <v>2.9411764705882353E-2</v>
      </c>
      <c r="G23" s="13">
        <f t="shared" si="3"/>
        <v>0</v>
      </c>
      <c r="H23" s="13">
        <f t="shared" si="3"/>
        <v>8.8235294117647065E-2</v>
      </c>
      <c r="I23" s="13">
        <f>SUM(B23:H23)</f>
        <v>1</v>
      </c>
    </row>
    <row r="24" spans="1:18">
      <c r="A24" s="6"/>
      <c r="B24" s="12"/>
      <c r="C24" s="12"/>
      <c r="D24" s="12"/>
      <c r="E24" s="12"/>
      <c r="F24" s="12"/>
      <c r="G24" s="12"/>
      <c r="H24" s="12"/>
      <c r="I24" s="12"/>
    </row>
    <row r="26" spans="1:18">
      <c r="A26" s="4" t="s">
        <v>63</v>
      </c>
    </row>
    <row r="27" spans="1:18" ht="55.2">
      <c r="A27" s="3"/>
      <c r="B27" s="10" t="s">
        <v>25</v>
      </c>
      <c r="C27" s="10" t="s">
        <v>24</v>
      </c>
      <c r="D27" s="10" t="s">
        <v>23</v>
      </c>
      <c r="E27" s="10" t="s">
        <v>22</v>
      </c>
      <c r="F27" s="10" t="s">
        <v>21</v>
      </c>
      <c r="G27" s="10" t="s">
        <v>20</v>
      </c>
      <c r="H27" s="10" t="s">
        <v>19</v>
      </c>
      <c r="I27" s="10" t="s">
        <v>18</v>
      </c>
      <c r="J27" s="10" t="s">
        <v>17</v>
      </c>
      <c r="K27" s="10" t="s">
        <v>16</v>
      </c>
      <c r="L27" s="10" t="s">
        <v>15</v>
      </c>
      <c r="M27" s="10" t="s">
        <v>14</v>
      </c>
      <c r="N27" s="10" t="s">
        <v>13</v>
      </c>
      <c r="O27" s="10" t="s">
        <v>12</v>
      </c>
      <c r="P27" s="10" t="s">
        <v>11</v>
      </c>
      <c r="Q27" s="10" t="s">
        <v>10</v>
      </c>
      <c r="R27" s="10" t="s">
        <v>0</v>
      </c>
    </row>
    <row r="28" spans="1:18">
      <c r="A28" s="23" t="s">
        <v>3</v>
      </c>
      <c r="B28" s="3">
        <v>2</v>
      </c>
      <c r="C28" s="3">
        <v>5</v>
      </c>
      <c r="D28" s="3">
        <v>3</v>
      </c>
      <c r="E28" s="3">
        <v>1</v>
      </c>
      <c r="F28" s="3">
        <v>1</v>
      </c>
      <c r="G28" s="3">
        <v>0</v>
      </c>
      <c r="H28" s="3">
        <v>0</v>
      </c>
      <c r="I28" s="3">
        <v>3</v>
      </c>
      <c r="J28" s="3">
        <v>0</v>
      </c>
      <c r="K28" s="3">
        <v>12</v>
      </c>
      <c r="L28" s="3">
        <v>5</v>
      </c>
      <c r="M28" s="3">
        <v>0</v>
      </c>
      <c r="N28" s="3">
        <v>2</v>
      </c>
      <c r="O28" s="3">
        <v>0</v>
      </c>
      <c r="P28" s="3">
        <v>0</v>
      </c>
      <c r="Q28" s="3">
        <v>0</v>
      </c>
      <c r="R28" s="3">
        <f>SUM(B28:Q28)</f>
        <v>34</v>
      </c>
    </row>
    <row r="29" spans="1:18">
      <c r="A29" s="23" t="s">
        <v>2</v>
      </c>
      <c r="B29" s="2">
        <f>B28/34</f>
        <v>5.8823529411764705E-2</v>
      </c>
      <c r="C29" s="2">
        <f t="shared" ref="C29:Q29" si="4">C28/34</f>
        <v>0.14705882352941177</v>
      </c>
      <c r="D29" s="2">
        <f t="shared" si="4"/>
        <v>8.8235294117647065E-2</v>
      </c>
      <c r="E29" s="2">
        <f t="shared" si="4"/>
        <v>2.9411764705882353E-2</v>
      </c>
      <c r="F29" s="2">
        <f t="shared" si="4"/>
        <v>2.9411764705882353E-2</v>
      </c>
      <c r="G29" s="2">
        <f t="shared" si="4"/>
        <v>0</v>
      </c>
      <c r="H29" s="2">
        <f t="shared" si="4"/>
        <v>0</v>
      </c>
      <c r="I29" s="2">
        <f t="shared" si="4"/>
        <v>8.8235294117647065E-2</v>
      </c>
      <c r="J29" s="2">
        <f t="shared" si="4"/>
        <v>0</v>
      </c>
      <c r="K29" s="2">
        <f t="shared" si="4"/>
        <v>0.35294117647058826</v>
      </c>
      <c r="L29" s="2">
        <f t="shared" si="4"/>
        <v>0.14705882352941177</v>
      </c>
      <c r="M29" s="2">
        <f t="shared" si="4"/>
        <v>0</v>
      </c>
      <c r="N29" s="2">
        <f t="shared" si="4"/>
        <v>5.8823529411764705E-2</v>
      </c>
      <c r="O29" s="2">
        <f t="shared" si="4"/>
        <v>0</v>
      </c>
      <c r="P29" s="2">
        <f t="shared" si="4"/>
        <v>0</v>
      </c>
      <c r="Q29" s="2">
        <f t="shared" si="4"/>
        <v>0</v>
      </c>
      <c r="R29" s="2">
        <f>SUM(B29:Q29)</f>
        <v>1</v>
      </c>
    </row>
    <row r="30" spans="1:18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2" spans="1:18">
      <c r="A32" s="4" t="s">
        <v>61</v>
      </c>
    </row>
    <row r="33" spans="1:7">
      <c r="A33" s="3"/>
      <c r="B33" s="24" t="s">
        <v>8</v>
      </c>
      <c r="C33" s="24" t="s">
        <v>7</v>
      </c>
      <c r="D33" s="24" t="s">
        <v>4</v>
      </c>
      <c r="E33" s="24" t="s">
        <v>6</v>
      </c>
      <c r="F33" s="24" t="s">
        <v>5</v>
      </c>
      <c r="G33" s="24" t="s">
        <v>0</v>
      </c>
    </row>
    <row r="34" spans="1:7">
      <c r="A34" s="23" t="s">
        <v>3</v>
      </c>
      <c r="B34" s="3">
        <v>1</v>
      </c>
      <c r="C34" s="3">
        <v>25</v>
      </c>
      <c r="D34" s="3">
        <v>7</v>
      </c>
      <c r="E34" s="3">
        <v>0</v>
      </c>
      <c r="F34" s="3">
        <v>1</v>
      </c>
      <c r="G34" s="3">
        <f>SUM(B34:F34)</f>
        <v>34</v>
      </c>
    </row>
    <row r="35" spans="1:7">
      <c r="A35" s="23" t="s">
        <v>2</v>
      </c>
      <c r="B35" s="2">
        <f>B34/34</f>
        <v>2.9411764705882353E-2</v>
      </c>
      <c r="C35" s="2">
        <f t="shared" ref="C35:F35" si="5">C34/34</f>
        <v>0.73529411764705888</v>
      </c>
      <c r="D35" s="2">
        <f t="shared" si="5"/>
        <v>0.20588235294117646</v>
      </c>
      <c r="E35" s="2">
        <f t="shared" si="5"/>
        <v>0</v>
      </c>
      <c r="F35" s="2">
        <f t="shared" si="5"/>
        <v>2.9411764705882353E-2</v>
      </c>
      <c r="G35" s="2">
        <f>SUM(B35:F35)</f>
        <v>1</v>
      </c>
    </row>
  </sheetData>
  <mergeCells count="13">
    <mergeCell ref="F2:I2"/>
    <mergeCell ref="J2:J3"/>
    <mergeCell ref="A20:A21"/>
    <mergeCell ref="A2:A3"/>
    <mergeCell ref="B2:C2"/>
    <mergeCell ref="D2:D3"/>
    <mergeCell ref="E2:E3"/>
    <mergeCell ref="B6:C6"/>
    <mergeCell ref="F6:I6"/>
    <mergeCell ref="B7:C7"/>
    <mergeCell ref="F7:I7"/>
    <mergeCell ref="A18:A19"/>
    <mergeCell ref="A22:A2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9.6640625" style="1" bestFit="1" customWidth="1"/>
    <col min="3" max="16384" width="9" style="1"/>
  </cols>
  <sheetData>
    <row r="1" spans="1:10">
      <c r="A1" s="4" t="s">
        <v>48</v>
      </c>
      <c r="B1" s="22"/>
      <c r="C1" s="22"/>
    </row>
    <row r="2" spans="1:10">
      <c r="A2" s="35"/>
      <c r="B2" s="37" t="s">
        <v>47</v>
      </c>
      <c r="C2" s="37"/>
      <c r="D2" s="38" t="s">
        <v>46</v>
      </c>
      <c r="E2" s="33" t="s">
        <v>45</v>
      </c>
      <c r="F2" s="27" t="s">
        <v>1</v>
      </c>
      <c r="G2" s="29"/>
      <c r="H2" s="29"/>
      <c r="I2" s="28"/>
      <c r="J2" s="35" t="s">
        <v>0</v>
      </c>
    </row>
    <row r="3" spans="1:10">
      <c r="A3" s="36"/>
      <c r="B3" s="24" t="s">
        <v>43</v>
      </c>
      <c r="C3" s="24" t="s">
        <v>27</v>
      </c>
      <c r="D3" s="39"/>
      <c r="E3" s="34"/>
      <c r="F3" s="24" t="s">
        <v>41</v>
      </c>
      <c r="G3" s="24" t="s">
        <v>40</v>
      </c>
      <c r="H3" s="24" t="s">
        <v>39</v>
      </c>
      <c r="I3" s="24" t="s">
        <v>1</v>
      </c>
      <c r="J3" s="36"/>
    </row>
    <row r="4" spans="1:10">
      <c r="A4" s="24" t="s">
        <v>3</v>
      </c>
      <c r="B4" s="20">
        <v>68</v>
      </c>
      <c r="C4" s="20">
        <v>1</v>
      </c>
      <c r="D4" s="20">
        <v>0</v>
      </c>
      <c r="E4" s="20">
        <v>0</v>
      </c>
      <c r="F4" s="20">
        <v>0</v>
      </c>
      <c r="G4" s="20">
        <v>0</v>
      </c>
      <c r="H4" s="20">
        <v>21</v>
      </c>
      <c r="I4" s="20">
        <v>0</v>
      </c>
      <c r="J4" s="20">
        <f>SUM(B4:I4)</f>
        <v>90</v>
      </c>
    </row>
    <row r="5" spans="1:10">
      <c r="A5" s="24" t="s">
        <v>2</v>
      </c>
      <c r="B5" s="19">
        <f>B4/90</f>
        <v>0.75555555555555554</v>
      </c>
      <c r="C5" s="19">
        <f t="shared" ref="C5:I5" si="0">C4/90</f>
        <v>1.1111111111111112E-2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0.23333333333333334</v>
      </c>
      <c r="I5" s="19">
        <f t="shared" si="0"/>
        <v>0</v>
      </c>
      <c r="J5" s="19">
        <f>SUM(B5:I5)</f>
        <v>1</v>
      </c>
    </row>
    <row r="6" spans="1:10">
      <c r="A6" s="24" t="s">
        <v>3</v>
      </c>
      <c r="B6" s="27">
        <f>SUM(B4:C4)</f>
        <v>69</v>
      </c>
      <c r="C6" s="28"/>
      <c r="D6" s="20">
        <f>D4</f>
        <v>0</v>
      </c>
      <c r="E6" s="20">
        <f>E4</f>
        <v>0</v>
      </c>
      <c r="F6" s="27">
        <f>SUM(F4:I4)</f>
        <v>21</v>
      </c>
      <c r="G6" s="29"/>
      <c r="H6" s="29"/>
      <c r="I6" s="28"/>
      <c r="J6" s="20">
        <f>SUM(B6:I6)</f>
        <v>90</v>
      </c>
    </row>
    <row r="7" spans="1:10">
      <c r="A7" s="24" t="s">
        <v>2</v>
      </c>
      <c r="B7" s="30">
        <f>B6/90</f>
        <v>0.76666666666666672</v>
      </c>
      <c r="C7" s="31"/>
      <c r="D7" s="19">
        <f>D5</f>
        <v>0</v>
      </c>
      <c r="E7" s="19">
        <f>E5</f>
        <v>0</v>
      </c>
      <c r="F7" s="30">
        <f>F6/90</f>
        <v>0.23333333333333334</v>
      </c>
      <c r="G7" s="32"/>
      <c r="H7" s="32"/>
      <c r="I7" s="31"/>
      <c r="J7" s="19">
        <f>SUM(B7:I7)</f>
        <v>1</v>
      </c>
    </row>
    <row r="8" spans="1:10">
      <c r="A8" s="18"/>
      <c r="B8" s="17"/>
      <c r="C8" s="16"/>
      <c r="D8" s="15"/>
      <c r="E8" s="15"/>
      <c r="F8" s="17"/>
      <c r="G8" s="16"/>
      <c r="H8" s="16"/>
      <c r="I8" s="16"/>
      <c r="J8" s="15"/>
    </row>
    <row r="9" spans="1:10">
      <c r="F9" s="1" t="s">
        <v>38</v>
      </c>
    </row>
    <row r="10" spans="1:10">
      <c r="A10" s="4" t="s">
        <v>49</v>
      </c>
    </row>
    <row r="11" spans="1:10">
      <c r="A11" s="11"/>
      <c r="B11" s="24" t="s">
        <v>37</v>
      </c>
      <c r="C11" s="24" t="s">
        <v>36</v>
      </c>
      <c r="D11" s="24" t="s">
        <v>0</v>
      </c>
    </row>
    <row r="12" spans="1:10">
      <c r="A12" s="23" t="s">
        <v>3</v>
      </c>
      <c r="B12" s="3">
        <v>0</v>
      </c>
      <c r="C12" s="3">
        <v>0</v>
      </c>
      <c r="D12" s="3">
        <f>SUM(B12:C12)</f>
        <v>0</v>
      </c>
    </row>
    <row r="13" spans="1:10">
      <c r="A13" s="23" t="s">
        <v>2</v>
      </c>
      <c r="B13" s="2">
        <v>0</v>
      </c>
      <c r="C13" s="2">
        <v>0</v>
      </c>
      <c r="D13" s="2">
        <f>SUM(B13:C13)</f>
        <v>0</v>
      </c>
    </row>
    <row r="14" spans="1:10">
      <c r="A14" s="6"/>
      <c r="B14" s="5"/>
      <c r="C14" s="5"/>
      <c r="D14" s="5"/>
      <c r="E14" s="5"/>
      <c r="F14" s="5"/>
    </row>
    <row r="16" spans="1:10">
      <c r="A16" s="4" t="s">
        <v>54</v>
      </c>
    </row>
    <row r="17" spans="1:18">
      <c r="A17" s="23"/>
      <c r="B17" s="24" t="s">
        <v>34</v>
      </c>
      <c r="C17" s="24" t="s">
        <v>33</v>
      </c>
      <c r="D17" s="24" t="s">
        <v>32</v>
      </c>
      <c r="E17" s="24" t="s">
        <v>31</v>
      </c>
      <c r="F17" s="24" t="s">
        <v>30</v>
      </c>
      <c r="G17" s="24" t="s">
        <v>29</v>
      </c>
      <c r="H17" s="24" t="s">
        <v>1</v>
      </c>
      <c r="I17" s="24" t="s">
        <v>0</v>
      </c>
    </row>
    <row r="18" spans="1:18">
      <c r="A18" s="25" t="s">
        <v>28</v>
      </c>
      <c r="B18" s="14">
        <v>26</v>
      </c>
      <c r="C18" s="14">
        <v>0</v>
      </c>
      <c r="D18" s="14">
        <v>2</v>
      </c>
      <c r="E18" s="14">
        <v>40</v>
      </c>
      <c r="F18" s="14">
        <v>0</v>
      </c>
      <c r="G18" s="14">
        <v>0</v>
      </c>
      <c r="H18" s="14">
        <v>0</v>
      </c>
      <c r="I18" s="14">
        <f>SUM(B18:H18)</f>
        <v>68</v>
      </c>
    </row>
    <row r="19" spans="1:18">
      <c r="A19" s="26"/>
      <c r="B19" s="13">
        <f>B18/68</f>
        <v>0.38235294117647056</v>
      </c>
      <c r="C19" s="13">
        <f t="shared" ref="C19:H19" si="1">C18/68</f>
        <v>0</v>
      </c>
      <c r="D19" s="13">
        <f t="shared" si="1"/>
        <v>2.9411764705882353E-2</v>
      </c>
      <c r="E19" s="13">
        <f t="shared" si="1"/>
        <v>0.58823529411764708</v>
      </c>
      <c r="F19" s="13">
        <f t="shared" si="1"/>
        <v>0</v>
      </c>
      <c r="G19" s="13">
        <f t="shared" si="1"/>
        <v>0</v>
      </c>
      <c r="H19" s="13">
        <f t="shared" si="1"/>
        <v>0</v>
      </c>
      <c r="I19" s="13">
        <f>SUM(B19:H19)</f>
        <v>1</v>
      </c>
    </row>
    <row r="20" spans="1:18">
      <c r="A20" s="25" t="s">
        <v>27</v>
      </c>
      <c r="B20" s="14">
        <v>0</v>
      </c>
      <c r="C20" s="14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>SUM(B20:H20)</f>
        <v>1</v>
      </c>
    </row>
    <row r="21" spans="1:18">
      <c r="A21" s="26"/>
      <c r="B21" s="13">
        <f>B20/1</f>
        <v>0</v>
      </c>
      <c r="C21" s="13">
        <f t="shared" ref="C21:H21" si="2">C20/1</f>
        <v>1</v>
      </c>
      <c r="D21" s="13">
        <f t="shared" si="2"/>
        <v>0</v>
      </c>
      <c r="E21" s="13">
        <f t="shared" si="2"/>
        <v>0</v>
      </c>
      <c r="F21" s="13">
        <f t="shared" si="2"/>
        <v>0</v>
      </c>
      <c r="G21" s="13">
        <f t="shared" si="2"/>
        <v>0</v>
      </c>
      <c r="H21" s="13">
        <f t="shared" si="2"/>
        <v>0</v>
      </c>
      <c r="I21" s="13">
        <f>SUM(B21:H21)</f>
        <v>1</v>
      </c>
    </row>
    <row r="22" spans="1:18">
      <c r="A22" s="25" t="s">
        <v>0</v>
      </c>
      <c r="B22" s="14">
        <f t="shared" ref="B22:I22" si="3">SUM(B18+B20)</f>
        <v>26</v>
      </c>
      <c r="C22" s="14">
        <f t="shared" si="3"/>
        <v>1</v>
      </c>
      <c r="D22" s="14">
        <f t="shared" si="3"/>
        <v>2</v>
      </c>
      <c r="E22" s="14">
        <f t="shared" si="3"/>
        <v>40</v>
      </c>
      <c r="F22" s="14">
        <f t="shared" si="3"/>
        <v>0</v>
      </c>
      <c r="G22" s="14">
        <f t="shared" si="3"/>
        <v>0</v>
      </c>
      <c r="H22" s="14">
        <f t="shared" si="3"/>
        <v>0</v>
      </c>
      <c r="I22" s="14">
        <f t="shared" si="3"/>
        <v>69</v>
      </c>
    </row>
    <row r="23" spans="1:18">
      <c r="A23" s="26"/>
      <c r="B23" s="13">
        <f>B22/69</f>
        <v>0.37681159420289856</v>
      </c>
      <c r="C23" s="13">
        <f t="shared" ref="C23:H23" si="4">C22/69</f>
        <v>1.4492753623188406E-2</v>
      </c>
      <c r="D23" s="13">
        <f t="shared" si="4"/>
        <v>2.8985507246376812E-2</v>
      </c>
      <c r="E23" s="13">
        <f t="shared" si="4"/>
        <v>0.57971014492753625</v>
      </c>
      <c r="F23" s="13">
        <f t="shared" si="4"/>
        <v>0</v>
      </c>
      <c r="G23" s="13">
        <f t="shared" si="4"/>
        <v>0</v>
      </c>
      <c r="H23" s="13">
        <f t="shared" si="4"/>
        <v>0</v>
      </c>
      <c r="I23" s="13">
        <f>SUM(B23:H23)</f>
        <v>1</v>
      </c>
    </row>
    <row r="24" spans="1:18">
      <c r="A24" s="6"/>
      <c r="B24" s="12"/>
      <c r="C24" s="12"/>
      <c r="D24" s="12"/>
      <c r="E24" s="12"/>
      <c r="F24" s="12"/>
      <c r="G24" s="12"/>
      <c r="H24" s="12"/>
      <c r="I24" s="12"/>
    </row>
    <row r="26" spans="1:18">
      <c r="A26" s="4" t="s">
        <v>58</v>
      </c>
    </row>
    <row r="27" spans="1:18" ht="55.2">
      <c r="A27" s="3"/>
      <c r="B27" s="10" t="s">
        <v>25</v>
      </c>
      <c r="C27" s="10" t="s">
        <v>24</v>
      </c>
      <c r="D27" s="10" t="s">
        <v>23</v>
      </c>
      <c r="E27" s="10" t="s">
        <v>22</v>
      </c>
      <c r="F27" s="10" t="s">
        <v>21</v>
      </c>
      <c r="G27" s="10" t="s">
        <v>20</v>
      </c>
      <c r="H27" s="10" t="s">
        <v>19</v>
      </c>
      <c r="I27" s="10" t="s">
        <v>18</v>
      </c>
      <c r="J27" s="10" t="s">
        <v>17</v>
      </c>
      <c r="K27" s="10" t="s">
        <v>16</v>
      </c>
      <c r="L27" s="10" t="s">
        <v>15</v>
      </c>
      <c r="M27" s="10" t="s">
        <v>14</v>
      </c>
      <c r="N27" s="10" t="s">
        <v>13</v>
      </c>
      <c r="O27" s="10" t="s">
        <v>12</v>
      </c>
      <c r="P27" s="10" t="s">
        <v>11</v>
      </c>
      <c r="Q27" s="10" t="s">
        <v>10</v>
      </c>
      <c r="R27" s="10" t="s">
        <v>0</v>
      </c>
    </row>
    <row r="28" spans="1:18">
      <c r="A28" s="23" t="s">
        <v>3</v>
      </c>
      <c r="B28" s="3">
        <v>0</v>
      </c>
      <c r="C28" s="3">
        <v>1</v>
      </c>
      <c r="D28" s="3">
        <v>0</v>
      </c>
      <c r="E28" s="3">
        <v>3</v>
      </c>
      <c r="F28" s="3">
        <v>0</v>
      </c>
      <c r="G28" s="3">
        <v>0</v>
      </c>
      <c r="H28" s="3">
        <v>5</v>
      </c>
      <c r="I28" s="3">
        <v>8</v>
      </c>
      <c r="J28" s="3">
        <v>10</v>
      </c>
      <c r="K28" s="3">
        <v>6</v>
      </c>
      <c r="L28" s="3">
        <v>20</v>
      </c>
      <c r="M28" s="3">
        <v>1</v>
      </c>
      <c r="N28" s="3">
        <v>2</v>
      </c>
      <c r="O28" s="3">
        <v>2</v>
      </c>
      <c r="P28" s="3">
        <v>11</v>
      </c>
      <c r="Q28" s="3">
        <v>0</v>
      </c>
      <c r="R28" s="3">
        <f>SUM(B28:Q28)</f>
        <v>69</v>
      </c>
    </row>
    <row r="29" spans="1:18">
      <c r="A29" s="23" t="s">
        <v>2</v>
      </c>
      <c r="B29" s="2">
        <f>B28/69</f>
        <v>0</v>
      </c>
      <c r="C29" s="2">
        <f t="shared" ref="C29:Q29" si="5">C28/69</f>
        <v>1.4492753623188406E-2</v>
      </c>
      <c r="D29" s="2">
        <f t="shared" si="5"/>
        <v>0</v>
      </c>
      <c r="E29" s="2">
        <f t="shared" si="5"/>
        <v>4.3478260869565216E-2</v>
      </c>
      <c r="F29" s="2">
        <f t="shared" si="5"/>
        <v>0</v>
      </c>
      <c r="G29" s="2">
        <f t="shared" si="5"/>
        <v>0</v>
      </c>
      <c r="H29" s="2">
        <f t="shared" si="5"/>
        <v>7.2463768115942032E-2</v>
      </c>
      <c r="I29" s="2">
        <f t="shared" si="5"/>
        <v>0.11594202898550725</v>
      </c>
      <c r="J29" s="2">
        <f t="shared" si="5"/>
        <v>0.14492753623188406</v>
      </c>
      <c r="K29" s="2">
        <f t="shared" si="5"/>
        <v>8.6956521739130432E-2</v>
      </c>
      <c r="L29" s="2">
        <f t="shared" si="5"/>
        <v>0.28985507246376813</v>
      </c>
      <c r="M29" s="2">
        <f t="shared" si="5"/>
        <v>1.4492753623188406E-2</v>
      </c>
      <c r="N29" s="2">
        <f t="shared" si="5"/>
        <v>2.8985507246376812E-2</v>
      </c>
      <c r="O29" s="2">
        <f t="shared" si="5"/>
        <v>2.8985507246376812E-2</v>
      </c>
      <c r="P29" s="2">
        <f t="shared" si="5"/>
        <v>0.15942028985507245</v>
      </c>
      <c r="Q29" s="2">
        <f t="shared" si="5"/>
        <v>0</v>
      </c>
      <c r="R29" s="2">
        <f>SUM(B29:Q29)</f>
        <v>1</v>
      </c>
    </row>
    <row r="30" spans="1:18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2" spans="1:18">
      <c r="A32" s="4" t="s">
        <v>67</v>
      </c>
    </row>
    <row r="33" spans="1:7">
      <c r="A33" s="3"/>
      <c r="B33" s="24" t="s">
        <v>8</v>
      </c>
      <c r="C33" s="24" t="s">
        <v>7</v>
      </c>
      <c r="D33" s="24" t="s">
        <v>4</v>
      </c>
      <c r="E33" s="24" t="s">
        <v>6</v>
      </c>
      <c r="F33" s="24" t="s">
        <v>5</v>
      </c>
      <c r="G33" s="24" t="s">
        <v>0</v>
      </c>
    </row>
    <row r="34" spans="1:7">
      <c r="A34" s="23" t="s">
        <v>3</v>
      </c>
      <c r="B34" s="3">
        <v>8</v>
      </c>
      <c r="C34" s="3">
        <v>46</v>
      </c>
      <c r="D34" s="3">
        <v>15</v>
      </c>
      <c r="E34" s="3">
        <v>0</v>
      </c>
      <c r="F34" s="3">
        <v>0</v>
      </c>
      <c r="G34" s="3">
        <f>SUM(B34:F34)</f>
        <v>69</v>
      </c>
    </row>
    <row r="35" spans="1:7">
      <c r="A35" s="23" t="s">
        <v>2</v>
      </c>
      <c r="B35" s="2">
        <f>B34/69</f>
        <v>0.11594202898550725</v>
      </c>
      <c r="C35" s="2">
        <f t="shared" ref="C35:F35" si="6">C34/69</f>
        <v>0.66666666666666663</v>
      </c>
      <c r="D35" s="2">
        <f t="shared" si="6"/>
        <v>0.21739130434782608</v>
      </c>
      <c r="E35" s="2">
        <f t="shared" si="6"/>
        <v>0</v>
      </c>
      <c r="F35" s="2">
        <f t="shared" si="6"/>
        <v>0</v>
      </c>
      <c r="G35" s="2">
        <f>SUM(B35:F35)</f>
        <v>0.99999999999999989</v>
      </c>
    </row>
  </sheetData>
  <mergeCells count="13">
    <mergeCell ref="F2:I2"/>
    <mergeCell ref="J2:J3"/>
    <mergeCell ref="A20:A21"/>
    <mergeCell ref="A2:A3"/>
    <mergeCell ref="B2:C2"/>
    <mergeCell ref="D2:D3"/>
    <mergeCell ref="E2:E3"/>
    <mergeCell ref="B6:C6"/>
    <mergeCell ref="F6:I6"/>
    <mergeCell ref="B7:C7"/>
    <mergeCell ref="F7:I7"/>
    <mergeCell ref="A18:A19"/>
    <mergeCell ref="A22:A2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9.6640625" style="1" bestFit="1" customWidth="1"/>
    <col min="3" max="16384" width="9" style="1"/>
  </cols>
  <sheetData>
    <row r="1" spans="1:10">
      <c r="A1" s="4" t="s">
        <v>56</v>
      </c>
      <c r="B1" s="22"/>
      <c r="C1" s="22"/>
    </row>
    <row r="2" spans="1:10">
      <c r="A2" s="35"/>
      <c r="B2" s="37" t="s">
        <v>47</v>
      </c>
      <c r="C2" s="37"/>
      <c r="D2" s="38" t="s">
        <v>46</v>
      </c>
      <c r="E2" s="33" t="s">
        <v>45</v>
      </c>
      <c r="F2" s="27" t="s">
        <v>1</v>
      </c>
      <c r="G2" s="29"/>
      <c r="H2" s="29"/>
      <c r="I2" s="28"/>
      <c r="J2" s="35" t="s">
        <v>0</v>
      </c>
    </row>
    <row r="3" spans="1:10">
      <c r="A3" s="36"/>
      <c r="B3" s="24" t="s">
        <v>43</v>
      </c>
      <c r="C3" s="24" t="s">
        <v>27</v>
      </c>
      <c r="D3" s="39"/>
      <c r="E3" s="34"/>
      <c r="F3" s="24" t="s">
        <v>41</v>
      </c>
      <c r="G3" s="24" t="s">
        <v>40</v>
      </c>
      <c r="H3" s="24" t="s">
        <v>39</v>
      </c>
      <c r="I3" s="24" t="s">
        <v>1</v>
      </c>
      <c r="J3" s="36"/>
    </row>
    <row r="4" spans="1:10">
      <c r="A4" s="24" t="s">
        <v>3</v>
      </c>
      <c r="B4" s="20">
        <v>25</v>
      </c>
      <c r="C4" s="20">
        <v>18</v>
      </c>
      <c r="D4" s="20">
        <v>1</v>
      </c>
      <c r="E4" s="20">
        <v>0</v>
      </c>
      <c r="F4" s="20">
        <v>0</v>
      </c>
      <c r="G4" s="20">
        <v>1</v>
      </c>
      <c r="H4" s="20">
        <v>1</v>
      </c>
      <c r="I4" s="20">
        <v>1</v>
      </c>
      <c r="J4" s="20">
        <f>SUM(B4:I4)</f>
        <v>47</v>
      </c>
    </row>
    <row r="5" spans="1:10">
      <c r="A5" s="24" t="s">
        <v>2</v>
      </c>
      <c r="B5" s="19">
        <f>B4/47</f>
        <v>0.53191489361702127</v>
      </c>
      <c r="C5" s="19">
        <f t="shared" ref="C5:I5" si="0">C4/47</f>
        <v>0.38297872340425532</v>
      </c>
      <c r="D5" s="19">
        <f t="shared" si="0"/>
        <v>2.1276595744680851E-2</v>
      </c>
      <c r="E5" s="19">
        <f t="shared" si="0"/>
        <v>0</v>
      </c>
      <c r="F5" s="19">
        <f t="shared" si="0"/>
        <v>0</v>
      </c>
      <c r="G5" s="19">
        <f t="shared" si="0"/>
        <v>2.1276595744680851E-2</v>
      </c>
      <c r="H5" s="19">
        <f t="shared" si="0"/>
        <v>2.1276595744680851E-2</v>
      </c>
      <c r="I5" s="19">
        <f t="shared" si="0"/>
        <v>2.1276595744680851E-2</v>
      </c>
      <c r="J5" s="19">
        <f>SUM(B5:I5)</f>
        <v>1</v>
      </c>
    </row>
    <row r="6" spans="1:10">
      <c r="A6" s="24" t="s">
        <v>3</v>
      </c>
      <c r="B6" s="27">
        <f>SUM(B4:C4)</f>
        <v>43</v>
      </c>
      <c r="C6" s="28"/>
      <c r="D6" s="20">
        <f>D4</f>
        <v>1</v>
      </c>
      <c r="E6" s="20">
        <f>E4</f>
        <v>0</v>
      </c>
      <c r="F6" s="27">
        <f>SUM(F4:I4)</f>
        <v>3</v>
      </c>
      <c r="G6" s="29"/>
      <c r="H6" s="29"/>
      <c r="I6" s="28"/>
      <c r="J6" s="20">
        <f>SUM(B6:I6)</f>
        <v>47</v>
      </c>
    </row>
    <row r="7" spans="1:10">
      <c r="A7" s="24" t="s">
        <v>2</v>
      </c>
      <c r="B7" s="30">
        <f>B6/47</f>
        <v>0.91489361702127658</v>
      </c>
      <c r="C7" s="31"/>
      <c r="D7" s="19">
        <f>D5</f>
        <v>2.1276595744680851E-2</v>
      </c>
      <c r="E7" s="19">
        <f>E5</f>
        <v>0</v>
      </c>
      <c r="F7" s="30">
        <f>F6/47</f>
        <v>6.3829787234042548E-2</v>
      </c>
      <c r="G7" s="32"/>
      <c r="H7" s="32"/>
      <c r="I7" s="31"/>
      <c r="J7" s="19">
        <f>SUM(B7:I7)</f>
        <v>1</v>
      </c>
    </row>
    <row r="8" spans="1:10">
      <c r="A8" s="18"/>
      <c r="B8" s="17"/>
      <c r="C8" s="16"/>
      <c r="D8" s="15"/>
      <c r="E8" s="15"/>
      <c r="F8" s="17"/>
      <c r="G8" s="16"/>
      <c r="H8" s="16"/>
      <c r="I8" s="16"/>
      <c r="J8" s="15"/>
    </row>
    <row r="9" spans="1:10">
      <c r="F9" s="1" t="s">
        <v>38</v>
      </c>
    </row>
    <row r="10" spans="1:10">
      <c r="A10" s="4" t="s">
        <v>49</v>
      </c>
    </row>
    <row r="11" spans="1:10">
      <c r="A11" s="11"/>
      <c r="B11" s="24" t="s">
        <v>37</v>
      </c>
      <c r="C11" s="24" t="s">
        <v>36</v>
      </c>
      <c r="D11" s="24" t="s">
        <v>0</v>
      </c>
    </row>
    <row r="12" spans="1:10">
      <c r="A12" s="23" t="s">
        <v>3</v>
      </c>
      <c r="B12" s="3">
        <v>0</v>
      </c>
      <c r="C12" s="3">
        <v>0</v>
      </c>
      <c r="D12" s="3">
        <f>SUM(B12:C12)</f>
        <v>0</v>
      </c>
    </row>
    <row r="13" spans="1:10">
      <c r="A13" s="23" t="s">
        <v>2</v>
      </c>
      <c r="B13" s="2">
        <v>0</v>
      </c>
      <c r="C13" s="2">
        <v>0</v>
      </c>
      <c r="D13" s="2">
        <f>SUM(B13:C13)</f>
        <v>0</v>
      </c>
    </row>
    <row r="14" spans="1:10">
      <c r="A14" s="6"/>
      <c r="B14" s="5"/>
      <c r="C14" s="5"/>
      <c r="D14" s="5"/>
      <c r="E14" s="5"/>
      <c r="F14" s="5"/>
    </row>
    <row r="16" spans="1:10">
      <c r="A16" s="4" t="s">
        <v>54</v>
      </c>
    </row>
    <row r="17" spans="1:18">
      <c r="A17" s="23"/>
      <c r="B17" s="24" t="s">
        <v>34</v>
      </c>
      <c r="C17" s="24" t="s">
        <v>33</v>
      </c>
      <c r="D17" s="24" t="s">
        <v>32</v>
      </c>
      <c r="E17" s="24" t="s">
        <v>31</v>
      </c>
      <c r="F17" s="24" t="s">
        <v>30</v>
      </c>
      <c r="G17" s="24" t="s">
        <v>29</v>
      </c>
      <c r="H17" s="24" t="s">
        <v>1</v>
      </c>
      <c r="I17" s="24" t="s">
        <v>0</v>
      </c>
    </row>
    <row r="18" spans="1:18">
      <c r="A18" s="25" t="s">
        <v>28</v>
      </c>
      <c r="B18" s="14">
        <v>22</v>
      </c>
      <c r="C18" s="14">
        <v>1</v>
      </c>
      <c r="D18" s="14">
        <v>0</v>
      </c>
      <c r="E18" s="14">
        <v>1</v>
      </c>
      <c r="F18" s="14">
        <v>0</v>
      </c>
      <c r="G18" s="14">
        <v>0</v>
      </c>
      <c r="H18" s="14">
        <v>1</v>
      </c>
      <c r="I18" s="14">
        <f>SUM(B18:H18)</f>
        <v>25</v>
      </c>
    </row>
    <row r="19" spans="1:18">
      <c r="A19" s="26"/>
      <c r="B19" s="13">
        <f>B18/25</f>
        <v>0.88</v>
      </c>
      <c r="C19" s="13">
        <f t="shared" ref="C19:H19" si="1">C18/25</f>
        <v>0.04</v>
      </c>
      <c r="D19" s="13">
        <f t="shared" si="1"/>
        <v>0</v>
      </c>
      <c r="E19" s="13">
        <f t="shared" si="1"/>
        <v>0.04</v>
      </c>
      <c r="F19" s="13">
        <f t="shared" si="1"/>
        <v>0</v>
      </c>
      <c r="G19" s="13">
        <f t="shared" si="1"/>
        <v>0</v>
      </c>
      <c r="H19" s="13">
        <f t="shared" si="1"/>
        <v>0.04</v>
      </c>
      <c r="I19" s="13">
        <f>SUM(B19:H19)</f>
        <v>1</v>
      </c>
    </row>
    <row r="20" spans="1:18">
      <c r="A20" s="25" t="s">
        <v>27</v>
      </c>
      <c r="B20" s="14">
        <v>18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>SUM(B20:H20)</f>
        <v>18</v>
      </c>
    </row>
    <row r="21" spans="1:18">
      <c r="A21" s="26"/>
      <c r="B21" s="13">
        <f>B20/18</f>
        <v>1</v>
      </c>
      <c r="C21" s="13">
        <f t="shared" ref="C21:H21" si="2">C20/18</f>
        <v>0</v>
      </c>
      <c r="D21" s="13">
        <f t="shared" si="2"/>
        <v>0</v>
      </c>
      <c r="E21" s="13">
        <f t="shared" si="2"/>
        <v>0</v>
      </c>
      <c r="F21" s="13">
        <f t="shared" si="2"/>
        <v>0</v>
      </c>
      <c r="G21" s="13">
        <f t="shared" si="2"/>
        <v>0</v>
      </c>
      <c r="H21" s="13">
        <f t="shared" si="2"/>
        <v>0</v>
      </c>
      <c r="I21" s="13">
        <f>SUM(B21:H21)</f>
        <v>1</v>
      </c>
    </row>
    <row r="22" spans="1:18">
      <c r="A22" s="25" t="s">
        <v>0</v>
      </c>
      <c r="B22" s="14">
        <f t="shared" ref="B22:I22" si="3">SUM(B18+B20)</f>
        <v>40</v>
      </c>
      <c r="C22" s="14">
        <f t="shared" si="3"/>
        <v>1</v>
      </c>
      <c r="D22" s="14">
        <f t="shared" si="3"/>
        <v>0</v>
      </c>
      <c r="E22" s="14">
        <f t="shared" si="3"/>
        <v>1</v>
      </c>
      <c r="F22" s="14">
        <f t="shared" si="3"/>
        <v>0</v>
      </c>
      <c r="G22" s="14">
        <f t="shared" si="3"/>
        <v>0</v>
      </c>
      <c r="H22" s="14">
        <f t="shared" si="3"/>
        <v>1</v>
      </c>
      <c r="I22" s="14">
        <f t="shared" si="3"/>
        <v>43</v>
      </c>
    </row>
    <row r="23" spans="1:18">
      <c r="A23" s="26"/>
      <c r="B23" s="13">
        <f>B22/43</f>
        <v>0.93023255813953487</v>
      </c>
      <c r="C23" s="13">
        <f t="shared" ref="C23:H23" si="4">C22/43</f>
        <v>2.3255813953488372E-2</v>
      </c>
      <c r="D23" s="13">
        <f t="shared" si="4"/>
        <v>0</v>
      </c>
      <c r="E23" s="13">
        <f t="shared" si="4"/>
        <v>2.3255813953488372E-2</v>
      </c>
      <c r="F23" s="13">
        <f t="shared" si="4"/>
        <v>0</v>
      </c>
      <c r="G23" s="13">
        <f t="shared" si="4"/>
        <v>0</v>
      </c>
      <c r="H23" s="13">
        <f t="shared" si="4"/>
        <v>2.3255813953488372E-2</v>
      </c>
      <c r="I23" s="13">
        <f>SUM(B23:H23)</f>
        <v>1</v>
      </c>
    </row>
    <row r="24" spans="1:18">
      <c r="A24" s="6"/>
      <c r="B24" s="12"/>
      <c r="C24" s="12"/>
      <c r="D24" s="12"/>
      <c r="E24" s="12"/>
      <c r="F24" s="12"/>
      <c r="G24" s="12"/>
      <c r="H24" s="12"/>
      <c r="I24" s="12"/>
    </row>
    <row r="26" spans="1:18">
      <c r="A26" s="4" t="s">
        <v>58</v>
      </c>
    </row>
    <row r="27" spans="1:18" ht="55.2">
      <c r="A27" s="3"/>
      <c r="B27" s="10" t="s">
        <v>25</v>
      </c>
      <c r="C27" s="10" t="s">
        <v>24</v>
      </c>
      <c r="D27" s="10" t="s">
        <v>23</v>
      </c>
      <c r="E27" s="10" t="s">
        <v>22</v>
      </c>
      <c r="F27" s="10" t="s">
        <v>21</v>
      </c>
      <c r="G27" s="10" t="s">
        <v>20</v>
      </c>
      <c r="H27" s="10" t="s">
        <v>19</v>
      </c>
      <c r="I27" s="10" t="s">
        <v>18</v>
      </c>
      <c r="J27" s="10" t="s">
        <v>17</v>
      </c>
      <c r="K27" s="10" t="s">
        <v>16</v>
      </c>
      <c r="L27" s="10" t="s">
        <v>15</v>
      </c>
      <c r="M27" s="10" t="s">
        <v>14</v>
      </c>
      <c r="N27" s="10" t="s">
        <v>13</v>
      </c>
      <c r="O27" s="10" t="s">
        <v>12</v>
      </c>
      <c r="P27" s="10" t="s">
        <v>11</v>
      </c>
      <c r="Q27" s="10" t="s">
        <v>10</v>
      </c>
      <c r="R27" s="10" t="s">
        <v>0</v>
      </c>
    </row>
    <row r="28" spans="1:18">
      <c r="A28" s="23" t="s">
        <v>3</v>
      </c>
      <c r="B28" s="3">
        <v>1</v>
      </c>
      <c r="C28" s="3">
        <v>4</v>
      </c>
      <c r="D28" s="3">
        <v>4</v>
      </c>
      <c r="E28" s="3">
        <v>6</v>
      </c>
      <c r="F28" s="3">
        <v>6</v>
      </c>
      <c r="G28" s="3">
        <v>2</v>
      </c>
      <c r="H28" s="3">
        <v>1</v>
      </c>
      <c r="I28" s="3">
        <v>5</v>
      </c>
      <c r="J28" s="3">
        <v>1</v>
      </c>
      <c r="K28" s="3">
        <v>7</v>
      </c>
      <c r="L28" s="3">
        <v>3</v>
      </c>
      <c r="M28" s="3">
        <v>1</v>
      </c>
      <c r="N28" s="3">
        <v>1</v>
      </c>
      <c r="O28" s="3">
        <v>0</v>
      </c>
      <c r="P28" s="3">
        <v>0</v>
      </c>
      <c r="Q28" s="3">
        <v>1</v>
      </c>
      <c r="R28" s="3">
        <f>SUM(B28:Q28)</f>
        <v>43</v>
      </c>
    </row>
    <row r="29" spans="1:18">
      <c r="A29" s="23" t="s">
        <v>2</v>
      </c>
      <c r="B29" s="2">
        <f>B28/43</f>
        <v>2.3255813953488372E-2</v>
      </c>
      <c r="C29" s="2">
        <f t="shared" ref="C29:Q29" si="5">C28/43</f>
        <v>9.3023255813953487E-2</v>
      </c>
      <c r="D29" s="2">
        <f t="shared" si="5"/>
        <v>9.3023255813953487E-2</v>
      </c>
      <c r="E29" s="2">
        <f t="shared" si="5"/>
        <v>0.13953488372093023</v>
      </c>
      <c r="F29" s="2">
        <f t="shared" si="5"/>
        <v>0.13953488372093023</v>
      </c>
      <c r="G29" s="2">
        <f t="shared" si="5"/>
        <v>4.6511627906976744E-2</v>
      </c>
      <c r="H29" s="2">
        <f t="shared" si="5"/>
        <v>2.3255813953488372E-2</v>
      </c>
      <c r="I29" s="2">
        <f t="shared" si="5"/>
        <v>0.11627906976744186</v>
      </c>
      <c r="J29" s="2">
        <f t="shared" si="5"/>
        <v>2.3255813953488372E-2</v>
      </c>
      <c r="K29" s="2">
        <f t="shared" si="5"/>
        <v>0.16279069767441862</v>
      </c>
      <c r="L29" s="2">
        <f t="shared" si="5"/>
        <v>6.9767441860465115E-2</v>
      </c>
      <c r="M29" s="2">
        <f t="shared" si="5"/>
        <v>2.3255813953488372E-2</v>
      </c>
      <c r="N29" s="2">
        <f t="shared" si="5"/>
        <v>2.3255813953488372E-2</v>
      </c>
      <c r="O29" s="2">
        <f t="shared" si="5"/>
        <v>0</v>
      </c>
      <c r="P29" s="2">
        <f t="shared" si="5"/>
        <v>0</v>
      </c>
      <c r="Q29" s="2">
        <f t="shared" si="5"/>
        <v>2.3255813953488372E-2</v>
      </c>
      <c r="R29" s="2">
        <f>SUM(B29:Q29)</f>
        <v>1</v>
      </c>
    </row>
    <row r="30" spans="1:18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2" spans="1:18">
      <c r="A32" s="4" t="s">
        <v>52</v>
      </c>
    </row>
    <row r="33" spans="1:7">
      <c r="A33" s="3"/>
      <c r="B33" s="24" t="s">
        <v>8</v>
      </c>
      <c r="C33" s="24" t="s">
        <v>7</v>
      </c>
      <c r="D33" s="24" t="s">
        <v>4</v>
      </c>
      <c r="E33" s="24" t="s">
        <v>6</v>
      </c>
      <c r="F33" s="24" t="s">
        <v>5</v>
      </c>
      <c r="G33" s="24" t="s">
        <v>0</v>
      </c>
    </row>
    <row r="34" spans="1:7">
      <c r="A34" s="23" t="s">
        <v>3</v>
      </c>
      <c r="B34" s="3">
        <v>7</v>
      </c>
      <c r="C34" s="3">
        <v>29</v>
      </c>
      <c r="D34" s="3">
        <v>5</v>
      </c>
      <c r="E34" s="3">
        <v>1</v>
      </c>
      <c r="F34" s="3">
        <v>1</v>
      </c>
      <c r="G34" s="3">
        <f>SUM(B34:F34)</f>
        <v>43</v>
      </c>
    </row>
    <row r="35" spans="1:7">
      <c r="A35" s="23" t="s">
        <v>2</v>
      </c>
      <c r="B35" s="2">
        <f>B34/43</f>
        <v>0.16279069767441862</v>
      </c>
      <c r="C35" s="2">
        <f t="shared" ref="C35:F35" si="6">C34/43</f>
        <v>0.67441860465116277</v>
      </c>
      <c r="D35" s="2">
        <f t="shared" si="6"/>
        <v>0.11627906976744186</v>
      </c>
      <c r="E35" s="2">
        <f t="shared" si="6"/>
        <v>2.3255813953488372E-2</v>
      </c>
      <c r="F35" s="2">
        <f t="shared" si="6"/>
        <v>2.3255813953488372E-2</v>
      </c>
      <c r="G35" s="2">
        <f>SUM(B35:F35)</f>
        <v>1</v>
      </c>
    </row>
  </sheetData>
  <mergeCells count="13">
    <mergeCell ref="F2:I2"/>
    <mergeCell ref="J2:J3"/>
    <mergeCell ref="A20:A21"/>
    <mergeCell ref="A2:A3"/>
    <mergeCell ref="B2:C2"/>
    <mergeCell ref="D2:D3"/>
    <mergeCell ref="E2:E3"/>
    <mergeCell ref="B6:C6"/>
    <mergeCell ref="F6:I6"/>
    <mergeCell ref="B7:C7"/>
    <mergeCell ref="F7:I7"/>
    <mergeCell ref="A18:A19"/>
    <mergeCell ref="A22:A2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9.6640625" style="1" bestFit="1" customWidth="1"/>
    <col min="3" max="16384" width="9" style="1"/>
  </cols>
  <sheetData>
    <row r="1" spans="1:10">
      <c r="A1" s="4" t="s">
        <v>48</v>
      </c>
      <c r="B1" s="22"/>
      <c r="C1" s="22"/>
    </row>
    <row r="2" spans="1:10">
      <c r="A2" s="35"/>
      <c r="B2" s="37" t="s">
        <v>47</v>
      </c>
      <c r="C2" s="37"/>
      <c r="D2" s="38" t="s">
        <v>46</v>
      </c>
      <c r="E2" s="33" t="s">
        <v>45</v>
      </c>
      <c r="F2" s="27" t="s">
        <v>1</v>
      </c>
      <c r="G2" s="29"/>
      <c r="H2" s="29"/>
      <c r="I2" s="28"/>
      <c r="J2" s="35" t="s">
        <v>0</v>
      </c>
    </row>
    <row r="3" spans="1:10">
      <c r="A3" s="36"/>
      <c r="B3" s="24" t="s">
        <v>43</v>
      </c>
      <c r="C3" s="24" t="s">
        <v>27</v>
      </c>
      <c r="D3" s="39"/>
      <c r="E3" s="34"/>
      <c r="F3" s="24" t="s">
        <v>41</v>
      </c>
      <c r="G3" s="24" t="s">
        <v>40</v>
      </c>
      <c r="H3" s="24" t="s">
        <v>39</v>
      </c>
      <c r="I3" s="24" t="s">
        <v>1</v>
      </c>
      <c r="J3" s="36"/>
    </row>
    <row r="4" spans="1:10">
      <c r="A4" s="24" t="s">
        <v>3</v>
      </c>
      <c r="B4" s="20">
        <v>44</v>
      </c>
      <c r="C4" s="20">
        <v>0</v>
      </c>
      <c r="D4" s="20">
        <v>0</v>
      </c>
      <c r="E4" s="20">
        <v>1</v>
      </c>
      <c r="F4" s="20">
        <v>0</v>
      </c>
      <c r="G4" s="20">
        <v>4</v>
      </c>
      <c r="H4" s="20">
        <v>0</v>
      </c>
      <c r="I4" s="20">
        <v>1</v>
      </c>
      <c r="J4" s="20">
        <f>SUM(B4:I4)</f>
        <v>50</v>
      </c>
    </row>
    <row r="5" spans="1:10">
      <c r="A5" s="24" t="s">
        <v>2</v>
      </c>
      <c r="B5" s="19">
        <f>B4/50</f>
        <v>0.88</v>
      </c>
      <c r="C5" s="19">
        <f t="shared" ref="C5:I5" si="0">C4/50</f>
        <v>0</v>
      </c>
      <c r="D5" s="19">
        <f t="shared" si="0"/>
        <v>0</v>
      </c>
      <c r="E5" s="19">
        <f t="shared" si="0"/>
        <v>0.02</v>
      </c>
      <c r="F5" s="19">
        <f t="shared" si="0"/>
        <v>0</v>
      </c>
      <c r="G5" s="19">
        <f t="shared" si="0"/>
        <v>0.08</v>
      </c>
      <c r="H5" s="19">
        <f t="shared" si="0"/>
        <v>0</v>
      </c>
      <c r="I5" s="19">
        <f t="shared" si="0"/>
        <v>0.02</v>
      </c>
      <c r="J5" s="19">
        <f>SUM(B5:I5)</f>
        <v>1</v>
      </c>
    </row>
    <row r="6" spans="1:10">
      <c r="A6" s="24" t="s">
        <v>3</v>
      </c>
      <c r="B6" s="27">
        <f>SUM(B4:C4)</f>
        <v>44</v>
      </c>
      <c r="C6" s="28"/>
      <c r="D6" s="20">
        <f>D4</f>
        <v>0</v>
      </c>
      <c r="E6" s="20">
        <f>E4</f>
        <v>1</v>
      </c>
      <c r="F6" s="27">
        <f>SUM(F4:I4)</f>
        <v>5</v>
      </c>
      <c r="G6" s="29"/>
      <c r="H6" s="29"/>
      <c r="I6" s="28"/>
      <c r="J6" s="20">
        <f>SUM(B6:I6)</f>
        <v>50</v>
      </c>
    </row>
    <row r="7" spans="1:10">
      <c r="A7" s="24" t="s">
        <v>2</v>
      </c>
      <c r="B7" s="30">
        <f>B6/50</f>
        <v>0.88</v>
      </c>
      <c r="C7" s="31"/>
      <c r="D7" s="19">
        <f>D5</f>
        <v>0</v>
      </c>
      <c r="E7" s="19">
        <f>E5</f>
        <v>0.02</v>
      </c>
      <c r="F7" s="30">
        <f>F6/50</f>
        <v>0.1</v>
      </c>
      <c r="G7" s="32"/>
      <c r="H7" s="32"/>
      <c r="I7" s="31"/>
      <c r="J7" s="19">
        <f>SUM(B7:I7)</f>
        <v>1</v>
      </c>
    </row>
    <row r="8" spans="1:10">
      <c r="A8" s="18"/>
      <c r="B8" s="17"/>
      <c r="C8" s="16"/>
      <c r="D8" s="15"/>
      <c r="E8" s="15"/>
      <c r="F8" s="17"/>
      <c r="G8" s="16"/>
      <c r="H8" s="16"/>
      <c r="I8" s="16"/>
      <c r="J8" s="15"/>
    </row>
    <row r="9" spans="1:10">
      <c r="F9" s="1" t="s">
        <v>38</v>
      </c>
    </row>
    <row r="10" spans="1:10">
      <c r="A10" s="4" t="s">
        <v>66</v>
      </c>
    </row>
    <row r="11" spans="1:10">
      <c r="A11" s="11"/>
      <c r="B11" s="24" t="s">
        <v>37</v>
      </c>
      <c r="C11" s="24" t="s">
        <v>36</v>
      </c>
      <c r="D11" s="24" t="s">
        <v>0</v>
      </c>
    </row>
    <row r="12" spans="1:10">
      <c r="A12" s="23" t="s">
        <v>3</v>
      </c>
      <c r="B12" s="3">
        <v>0</v>
      </c>
      <c r="C12" s="3">
        <v>0</v>
      </c>
      <c r="D12" s="3">
        <f>SUM(B12:C12)</f>
        <v>0</v>
      </c>
    </row>
    <row r="13" spans="1:10">
      <c r="A13" s="23" t="s">
        <v>2</v>
      </c>
      <c r="B13" s="2">
        <v>0</v>
      </c>
      <c r="C13" s="2">
        <v>0</v>
      </c>
      <c r="D13" s="2">
        <f>SUM(B13:C13)</f>
        <v>0</v>
      </c>
    </row>
    <row r="14" spans="1:10">
      <c r="A14" s="6"/>
      <c r="B14" s="5"/>
      <c r="C14" s="5"/>
      <c r="D14" s="5"/>
      <c r="E14" s="5"/>
      <c r="F14" s="5"/>
    </row>
    <row r="16" spans="1:10">
      <c r="A16" s="4" t="s">
        <v>50</v>
      </c>
    </row>
    <row r="17" spans="1:18">
      <c r="A17" s="23"/>
      <c r="B17" s="24" t="s">
        <v>34</v>
      </c>
      <c r="C17" s="24" t="s">
        <v>33</v>
      </c>
      <c r="D17" s="24" t="s">
        <v>32</v>
      </c>
      <c r="E17" s="24" t="s">
        <v>31</v>
      </c>
      <c r="F17" s="24" t="s">
        <v>30</v>
      </c>
      <c r="G17" s="24" t="s">
        <v>29</v>
      </c>
      <c r="H17" s="24" t="s">
        <v>1</v>
      </c>
      <c r="I17" s="24" t="s">
        <v>0</v>
      </c>
    </row>
    <row r="18" spans="1:18">
      <c r="A18" s="25" t="s">
        <v>28</v>
      </c>
      <c r="B18" s="14">
        <v>28</v>
      </c>
      <c r="C18" s="14">
        <v>4</v>
      </c>
      <c r="D18" s="14">
        <v>1</v>
      </c>
      <c r="E18" s="14">
        <v>2</v>
      </c>
      <c r="F18" s="14">
        <v>2</v>
      </c>
      <c r="G18" s="14">
        <v>1</v>
      </c>
      <c r="H18" s="14">
        <v>6</v>
      </c>
      <c r="I18" s="14">
        <f>SUM(B18:H18)</f>
        <v>44</v>
      </c>
    </row>
    <row r="19" spans="1:18">
      <c r="A19" s="26"/>
      <c r="B19" s="13">
        <f>B18/44</f>
        <v>0.63636363636363635</v>
      </c>
      <c r="C19" s="13">
        <f t="shared" ref="C19:H19" si="1">C18/44</f>
        <v>9.0909090909090912E-2</v>
      </c>
      <c r="D19" s="13">
        <f t="shared" si="1"/>
        <v>2.2727272727272728E-2</v>
      </c>
      <c r="E19" s="13">
        <f t="shared" si="1"/>
        <v>4.5454545454545456E-2</v>
      </c>
      <c r="F19" s="13">
        <f t="shared" si="1"/>
        <v>4.5454545454545456E-2</v>
      </c>
      <c r="G19" s="13">
        <f t="shared" si="1"/>
        <v>2.2727272727272728E-2</v>
      </c>
      <c r="H19" s="13">
        <f t="shared" si="1"/>
        <v>0.13636363636363635</v>
      </c>
      <c r="I19" s="13">
        <f>SUM(B19:H19)</f>
        <v>0.99999999999999989</v>
      </c>
    </row>
    <row r="20" spans="1:18">
      <c r="A20" s="25" t="s">
        <v>27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>SUM(B20:H20)</f>
        <v>0</v>
      </c>
    </row>
    <row r="21" spans="1:18">
      <c r="A21" s="26"/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f>SUM(B21:H21)</f>
        <v>0</v>
      </c>
    </row>
    <row r="22" spans="1:18">
      <c r="A22" s="25" t="s">
        <v>0</v>
      </c>
      <c r="B22" s="14">
        <f t="shared" ref="B22:I22" si="2">SUM(B18+B20)</f>
        <v>28</v>
      </c>
      <c r="C22" s="14">
        <f t="shared" si="2"/>
        <v>4</v>
      </c>
      <c r="D22" s="14">
        <f t="shared" si="2"/>
        <v>1</v>
      </c>
      <c r="E22" s="14">
        <f t="shared" si="2"/>
        <v>2</v>
      </c>
      <c r="F22" s="14">
        <f t="shared" si="2"/>
        <v>2</v>
      </c>
      <c r="G22" s="14">
        <f t="shared" si="2"/>
        <v>1</v>
      </c>
      <c r="H22" s="14">
        <f t="shared" si="2"/>
        <v>6</v>
      </c>
      <c r="I22" s="14">
        <f t="shared" si="2"/>
        <v>44</v>
      </c>
    </row>
    <row r="23" spans="1:18">
      <c r="A23" s="26"/>
      <c r="B23" s="13">
        <f>B22/44</f>
        <v>0.63636363636363635</v>
      </c>
      <c r="C23" s="13">
        <f t="shared" ref="C23:H23" si="3">C22/44</f>
        <v>9.0909090909090912E-2</v>
      </c>
      <c r="D23" s="13">
        <f t="shared" si="3"/>
        <v>2.2727272727272728E-2</v>
      </c>
      <c r="E23" s="13">
        <f t="shared" si="3"/>
        <v>4.5454545454545456E-2</v>
      </c>
      <c r="F23" s="13">
        <f t="shared" si="3"/>
        <v>4.5454545454545456E-2</v>
      </c>
      <c r="G23" s="13">
        <f t="shared" si="3"/>
        <v>2.2727272727272728E-2</v>
      </c>
      <c r="H23" s="13">
        <f t="shared" si="3"/>
        <v>0.13636363636363635</v>
      </c>
      <c r="I23" s="13">
        <f>SUM(B23:H23)</f>
        <v>0.99999999999999989</v>
      </c>
    </row>
    <row r="24" spans="1:18">
      <c r="A24" s="6"/>
      <c r="B24" s="12"/>
      <c r="C24" s="12"/>
      <c r="D24" s="12"/>
      <c r="E24" s="12"/>
      <c r="F24" s="12"/>
      <c r="G24" s="12"/>
      <c r="H24" s="12"/>
      <c r="I24" s="12"/>
    </row>
    <row r="26" spans="1:18">
      <c r="A26" s="4" t="s">
        <v>58</v>
      </c>
    </row>
    <row r="27" spans="1:18" ht="55.2">
      <c r="A27" s="3"/>
      <c r="B27" s="10" t="s">
        <v>25</v>
      </c>
      <c r="C27" s="10" t="s">
        <v>24</v>
      </c>
      <c r="D27" s="10" t="s">
        <v>23</v>
      </c>
      <c r="E27" s="10" t="s">
        <v>22</v>
      </c>
      <c r="F27" s="10" t="s">
        <v>21</v>
      </c>
      <c r="G27" s="10" t="s">
        <v>20</v>
      </c>
      <c r="H27" s="10" t="s">
        <v>19</v>
      </c>
      <c r="I27" s="10" t="s">
        <v>18</v>
      </c>
      <c r="J27" s="10" t="s">
        <v>17</v>
      </c>
      <c r="K27" s="10" t="s">
        <v>16</v>
      </c>
      <c r="L27" s="10" t="s">
        <v>15</v>
      </c>
      <c r="M27" s="10" t="s">
        <v>14</v>
      </c>
      <c r="N27" s="10" t="s">
        <v>13</v>
      </c>
      <c r="O27" s="10" t="s">
        <v>12</v>
      </c>
      <c r="P27" s="10" t="s">
        <v>11</v>
      </c>
      <c r="Q27" s="10" t="s">
        <v>10</v>
      </c>
      <c r="R27" s="10" t="s">
        <v>0</v>
      </c>
    </row>
    <row r="28" spans="1:18">
      <c r="A28" s="23" t="s">
        <v>3</v>
      </c>
      <c r="B28" s="3">
        <v>1</v>
      </c>
      <c r="C28" s="3">
        <v>0</v>
      </c>
      <c r="D28" s="3">
        <v>0</v>
      </c>
      <c r="E28" s="3">
        <v>3</v>
      </c>
      <c r="F28" s="3">
        <v>1</v>
      </c>
      <c r="G28" s="3">
        <v>1</v>
      </c>
      <c r="H28" s="3">
        <v>0</v>
      </c>
      <c r="I28" s="3">
        <v>1</v>
      </c>
      <c r="J28" s="3">
        <v>5</v>
      </c>
      <c r="K28" s="3">
        <v>8</v>
      </c>
      <c r="L28" s="3">
        <v>13</v>
      </c>
      <c r="M28" s="3">
        <v>4</v>
      </c>
      <c r="N28" s="3">
        <v>1</v>
      </c>
      <c r="O28" s="3">
        <v>1</v>
      </c>
      <c r="P28" s="3">
        <v>5</v>
      </c>
      <c r="Q28" s="3">
        <v>0</v>
      </c>
      <c r="R28" s="3">
        <f>SUM(B28:Q28)</f>
        <v>44</v>
      </c>
    </row>
    <row r="29" spans="1:18">
      <c r="A29" s="23" t="s">
        <v>2</v>
      </c>
      <c r="B29" s="2">
        <f>B28/44</f>
        <v>2.2727272727272728E-2</v>
      </c>
      <c r="C29" s="2">
        <f t="shared" ref="C29:Q29" si="4">C28/44</f>
        <v>0</v>
      </c>
      <c r="D29" s="2">
        <f t="shared" si="4"/>
        <v>0</v>
      </c>
      <c r="E29" s="2">
        <f t="shared" si="4"/>
        <v>6.8181818181818177E-2</v>
      </c>
      <c r="F29" s="2">
        <f t="shared" si="4"/>
        <v>2.2727272727272728E-2</v>
      </c>
      <c r="G29" s="2">
        <f t="shared" si="4"/>
        <v>2.2727272727272728E-2</v>
      </c>
      <c r="H29" s="2">
        <f t="shared" si="4"/>
        <v>0</v>
      </c>
      <c r="I29" s="2">
        <f t="shared" si="4"/>
        <v>2.2727272727272728E-2</v>
      </c>
      <c r="J29" s="2">
        <f t="shared" si="4"/>
        <v>0.11363636363636363</v>
      </c>
      <c r="K29" s="2">
        <f t="shared" si="4"/>
        <v>0.18181818181818182</v>
      </c>
      <c r="L29" s="2">
        <f t="shared" si="4"/>
        <v>0.29545454545454547</v>
      </c>
      <c r="M29" s="2">
        <f t="shared" si="4"/>
        <v>9.0909090909090912E-2</v>
      </c>
      <c r="N29" s="2">
        <f t="shared" si="4"/>
        <v>2.2727272727272728E-2</v>
      </c>
      <c r="O29" s="2">
        <f t="shared" si="4"/>
        <v>2.2727272727272728E-2</v>
      </c>
      <c r="P29" s="2">
        <f t="shared" si="4"/>
        <v>0.11363636363636363</v>
      </c>
      <c r="Q29" s="2">
        <f t="shared" si="4"/>
        <v>0</v>
      </c>
      <c r="R29" s="2">
        <f>SUM(B29:Q29)</f>
        <v>1</v>
      </c>
    </row>
    <row r="30" spans="1:18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2" spans="1:18">
      <c r="A32" s="4" t="s">
        <v>52</v>
      </c>
    </row>
    <row r="33" spans="1:7">
      <c r="A33" s="3"/>
      <c r="B33" s="24" t="s">
        <v>8</v>
      </c>
      <c r="C33" s="24" t="s">
        <v>7</v>
      </c>
      <c r="D33" s="24" t="s">
        <v>4</v>
      </c>
      <c r="E33" s="24" t="s">
        <v>6</v>
      </c>
      <c r="F33" s="24" t="s">
        <v>5</v>
      </c>
      <c r="G33" s="24" t="s">
        <v>0</v>
      </c>
    </row>
    <row r="34" spans="1:7">
      <c r="A34" s="23" t="s">
        <v>3</v>
      </c>
      <c r="B34" s="3">
        <v>5</v>
      </c>
      <c r="C34" s="3">
        <v>18</v>
      </c>
      <c r="D34" s="3">
        <v>20</v>
      </c>
      <c r="E34" s="3">
        <v>0</v>
      </c>
      <c r="F34" s="3">
        <v>1</v>
      </c>
      <c r="G34" s="3">
        <f>SUM(B34:F34)</f>
        <v>44</v>
      </c>
    </row>
    <row r="35" spans="1:7">
      <c r="A35" s="23" t="s">
        <v>2</v>
      </c>
      <c r="B35" s="2">
        <f>B34/44</f>
        <v>0.11363636363636363</v>
      </c>
      <c r="C35" s="2">
        <f t="shared" ref="C35:F35" si="5">C34/44</f>
        <v>0.40909090909090912</v>
      </c>
      <c r="D35" s="2">
        <f t="shared" si="5"/>
        <v>0.45454545454545453</v>
      </c>
      <c r="E35" s="2">
        <f t="shared" si="5"/>
        <v>0</v>
      </c>
      <c r="F35" s="2">
        <f t="shared" si="5"/>
        <v>2.2727272727272728E-2</v>
      </c>
      <c r="G35" s="2">
        <f>SUM(B35:F35)</f>
        <v>1</v>
      </c>
    </row>
  </sheetData>
  <mergeCells count="13">
    <mergeCell ref="F2:I2"/>
    <mergeCell ref="J2:J3"/>
    <mergeCell ref="A20:A21"/>
    <mergeCell ref="A2:A3"/>
    <mergeCell ref="B2:C2"/>
    <mergeCell ref="D2:D3"/>
    <mergeCell ref="E2:E3"/>
    <mergeCell ref="B6:C6"/>
    <mergeCell ref="F6:I6"/>
    <mergeCell ref="B7:C7"/>
    <mergeCell ref="F7:I7"/>
    <mergeCell ref="A18:A19"/>
    <mergeCell ref="A22:A2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9.6640625" style="1" bestFit="1" customWidth="1"/>
    <col min="3" max="16384" width="9" style="1"/>
  </cols>
  <sheetData>
    <row r="1" spans="1:10">
      <c r="A1" s="4" t="s">
        <v>56</v>
      </c>
      <c r="B1" s="22"/>
      <c r="C1" s="22"/>
    </row>
    <row r="2" spans="1:10">
      <c r="A2" s="35"/>
      <c r="B2" s="37" t="s">
        <v>47</v>
      </c>
      <c r="C2" s="37"/>
      <c r="D2" s="38" t="s">
        <v>46</v>
      </c>
      <c r="E2" s="33" t="s">
        <v>45</v>
      </c>
      <c r="F2" s="27" t="s">
        <v>1</v>
      </c>
      <c r="G2" s="29"/>
      <c r="H2" s="29"/>
      <c r="I2" s="28"/>
      <c r="J2" s="35" t="s">
        <v>0</v>
      </c>
    </row>
    <row r="3" spans="1:10">
      <c r="A3" s="36"/>
      <c r="B3" s="24" t="s">
        <v>43</v>
      </c>
      <c r="C3" s="24" t="s">
        <v>27</v>
      </c>
      <c r="D3" s="39"/>
      <c r="E3" s="34"/>
      <c r="F3" s="24" t="s">
        <v>41</v>
      </c>
      <c r="G3" s="24" t="s">
        <v>40</v>
      </c>
      <c r="H3" s="24" t="s">
        <v>39</v>
      </c>
      <c r="I3" s="24" t="s">
        <v>1</v>
      </c>
      <c r="J3" s="36"/>
    </row>
    <row r="4" spans="1:10">
      <c r="A4" s="24" t="s">
        <v>3</v>
      </c>
      <c r="B4" s="20">
        <v>77</v>
      </c>
      <c r="C4" s="20">
        <v>1</v>
      </c>
      <c r="D4" s="20">
        <v>0</v>
      </c>
      <c r="E4" s="20">
        <v>0</v>
      </c>
      <c r="F4" s="20">
        <v>0</v>
      </c>
      <c r="G4" s="20">
        <v>7</v>
      </c>
      <c r="H4" s="20">
        <v>3</v>
      </c>
      <c r="I4" s="20">
        <v>2</v>
      </c>
      <c r="J4" s="20">
        <f>SUM(B4:I4)</f>
        <v>90</v>
      </c>
    </row>
    <row r="5" spans="1:10">
      <c r="A5" s="24" t="s">
        <v>2</v>
      </c>
      <c r="B5" s="19">
        <f>B4/90</f>
        <v>0.85555555555555551</v>
      </c>
      <c r="C5" s="19">
        <f t="shared" ref="C5:I5" si="0">C4/90</f>
        <v>1.1111111111111112E-2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7.7777777777777779E-2</v>
      </c>
      <c r="H5" s="19">
        <f t="shared" si="0"/>
        <v>3.3333333333333333E-2</v>
      </c>
      <c r="I5" s="19">
        <f t="shared" si="0"/>
        <v>2.2222222222222223E-2</v>
      </c>
      <c r="J5" s="19">
        <f>SUM(B5:I5)</f>
        <v>1</v>
      </c>
    </row>
    <row r="6" spans="1:10">
      <c r="A6" s="24" t="s">
        <v>3</v>
      </c>
      <c r="B6" s="27">
        <f>SUM(B4:C4)</f>
        <v>78</v>
      </c>
      <c r="C6" s="28"/>
      <c r="D6" s="20">
        <f>D4</f>
        <v>0</v>
      </c>
      <c r="E6" s="20">
        <f>E4</f>
        <v>0</v>
      </c>
      <c r="F6" s="27">
        <f>SUM(F4:I4)</f>
        <v>12</v>
      </c>
      <c r="G6" s="29"/>
      <c r="H6" s="29"/>
      <c r="I6" s="28"/>
      <c r="J6" s="20">
        <f>SUM(B6:I6)</f>
        <v>90</v>
      </c>
    </row>
    <row r="7" spans="1:10">
      <c r="A7" s="24" t="s">
        <v>2</v>
      </c>
      <c r="B7" s="30">
        <f>B6/90</f>
        <v>0.8666666666666667</v>
      </c>
      <c r="C7" s="31"/>
      <c r="D7" s="19">
        <f>D5</f>
        <v>0</v>
      </c>
      <c r="E7" s="19">
        <f>E5</f>
        <v>0</v>
      </c>
      <c r="F7" s="30">
        <f>F6/90</f>
        <v>0.13333333333333333</v>
      </c>
      <c r="G7" s="32"/>
      <c r="H7" s="32"/>
      <c r="I7" s="31"/>
      <c r="J7" s="19">
        <f>SUM(B7:I7)</f>
        <v>1</v>
      </c>
    </row>
    <row r="8" spans="1:10">
      <c r="A8" s="18"/>
      <c r="B8" s="17"/>
      <c r="C8" s="16"/>
      <c r="D8" s="15"/>
      <c r="E8" s="15"/>
      <c r="F8" s="17"/>
      <c r="G8" s="16"/>
      <c r="H8" s="16"/>
      <c r="I8" s="16"/>
      <c r="J8" s="15"/>
    </row>
    <row r="9" spans="1:10">
      <c r="F9" s="1" t="s">
        <v>38</v>
      </c>
    </row>
    <row r="10" spans="1:10">
      <c r="A10" s="4" t="s">
        <v>49</v>
      </c>
    </row>
    <row r="11" spans="1:10">
      <c r="A11" s="11"/>
      <c r="B11" s="24" t="s">
        <v>37</v>
      </c>
      <c r="C11" s="24" t="s">
        <v>36</v>
      </c>
      <c r="D11" s="24" t="s">
        <v>0</v>
      </c>
    </row>
    <row r="12" spans="1:10">
      <c r="A12" s="23" t="s">
        <v>3</v>
      </c>
      <c r="B12" s="3">
        <v>0</v>
      </c>
      <c r="C12" s="3">
        <v>0</v>
      </c>
      <c r="D12" s="3">
        <f>SUM(B12:C12)</f>
        <v>0</v>
      </c>
    </row>
    <row r="13" spans="1:10">
      <c r="A13" s="23" t="s">
        <v>2</v>
      </c>
      <c r="B13" s="2">
        <v>0</v>
      </c>
      <c r="C13" s="2">
        <v>0</v>
      </c>
      <c r="D13" s="2">
        <f>SUM(B13:C13)</f>
        <v>0</v>
      </c>
    </row>
    <row r="14" spans="1:10">
      <c r="A14" s="6"/>
      <c r="B14" s="5"/>
      <c r="C14" s="5"/>
      <c r="D14" s="5"/>
      <c r="E14" s="5"/>
      <c r="F14" s="5"/>
    </row>
    <row r="16" spans="1:10">
      <c r="A16" s="4" t="s">
        <v>57</v>
      </c>
    </row>
    <row r="17" spans="1:18">
      <c r="A17" s="23"/>
      <c r="B17" s="24" t="s">
        <v>34</v>
      </c>
      <c r="C17" s="24" t="s">
        <v>33</v>
      </c>
      <c r="D17" s="24" t="s">
        <v>32</v>
      </c>
      <c r="E17" s="24" t="s">
        <v>31</v>
      </c>
      <c r="F17" s="24" t="s">
        <v>30</v>
      </c>
      <c r="G17" s="24" t="s">
        <v>29</v>
      </c>
      <c r="H17" s="24" t="s">
        <v>1</v>
      </c>
      <c r="I17" s="24" t="s">
        <v>0</v>
      </c>
    </row>
    <row r="18" spans="1:18">
      <c r="A18" s="25" t="s">
        <v>28</v>
      </c>
      <c r="B18" s="14">
        <v>74</v>
      </c>
      <c r="C18" s="14">
        <v>2</v>
      </c>
      <c r="D18" s="14">
        <v>0</v>
      </c>
      <c r="E18" s="14">
        <v>1</v>
      </c>
      <c r="F18" s="14">
        <v>0</v>
      </c>
      <c r="G18" s="14">
        <v>0</v>
      </c>
      <c r="H18" s="14">
        <v>0</v>
      </c>
      <c r="I18" s="14">
        <f>SUM(B18:H18)</f>
        <v>77</v>
      </c>
    </row>
    <row r="19" spans="1:18">
      <c r="A19" s="26"/>
      <c r="B19" s="13">
        <f>B18/77</f>
        <v>0.96103896103896103</v>
      </c>
      <c r="C19" s="13">
        <f t="shared" ref="C19:H19" si="1">C18/77</f>
        <v>2.5974025974025976E-2</v>
      </c>
      <c r="D19" s="13">
        <f t="shared" si="1"/>
        <v>0</v>
      </c>
      <c r="E19" s="13">
        <f t="shared" si="1"/>
        <v>1.2987012987012988E-2</v>
      </c>
      <c r="F19" s="13">
        <f t="shared" si="1"/>
        <v>0</v>
      </c>
      <c r="G19" s="13">
        <f t="shared" si="1"/>
        <v>0</v>
      </c>
      <c r="H19" s="13">
        <f t="shared" si="1"/>
        <v>0</v>
      </c>
      <c r="I19" s="13">
        <f>SUM(B19:H19)</f>
        <v>1</v>
      </c>
    </row>
    <row r="20" spans="1:18">
      <c r="A20" s="25" t="s">
        <v>27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1</v>
      </c>
      <c r="I20" s="14">
        <f>SUM(B20:H20)</f>
        <v>1</v>
      </c>
    </row>
    <row r="21" spans="1:18">
      <c r="A21" s="26"/>
      <c r="B21" s="13">
        <f>B20/1</f>
        <v>0</v>
      </c>
      <c r="C21" s="13">
        <f t="shared" ref="C21:H21" si="2">C20/1</f>
        <v>0</v>
      </c>
      <c r="D21" s="13">
        <f t="shared" si="2"/>
        <v>0</v>
      </c>
      <c r="E21" s="13">
        <f t="shared" si="2"/>
        <v>0</v>
      </c>
      <c r="F21" s="13">
        <f t="shared" si="2"/>
        <v>0</v>
      </c>
      <c r="G21" s="13">
        <f t="shared" si="2"/>
        <v>0</v>
      </c>
      <c r="H21" s="13">
        <f t="shared" si="2"/>
        <v>1</v>
      </c>
      <c r="I21" s="13">
        <f>SUM(B21:H21)</f>
        <v>1</v>
      </c>
    </row>
    <row r="22" spans="1:18">
      <c r="A22" s="25" t="s">
        <v>0</v>
      </c>
      <c r="B22" s="14">
        <f t="shared" ref="B22:I22" si="3">SUM(B18+B20)</f>
        <v>74</v>
      </c>
      <c r="C22" s="14">
        <f t="shared" si="3"/>
        <v>2</v>
      </c>
      <c r="D22" s="14">
        <f t="shared" si="3"/>
        <v>0</v>
      </c>
      <c r="E22" s="14">
        <f t="shared" si="3"/>
        <v>1</v>
      </c>
      <c r="F22" s="14">
        <f t="shared" si="3"/>
        <v>0</v>
      </c>
      <c r="G22" s="14">
        <f t="shared" si="3"/>
        <v>0</v>
      </c>
      <c r="H22" s="14">
        <f t="shared" si="3"/>
        <v>1</v>
      </c>
      <c r="I22" s="14">
        <f t="shared" si="3"/>
        <v>78</v>
      </c>
    </row>
    <row r="23" spans="1:18">
      <c r="A23" s="26"/>
      <c r="B23" s="13">
        <f>B22/78</f>
        <v>0.94871794871794868</v>
      </c>
      <c r="C23" s="13">
        <f t="shared" ref="C23:H23" si="4">C22/78</f>
        <v>2.564102564102564E-2</v>
      </c>
      <c r="D23" s="13">
        <f t="shared" si="4"/>
        <v>0</v>
      </c>
      <c r="E23" s="13">
        <f t="shared" si="4"/>
        <v>1.282051282051282E-2</v>
      </c>
      <c r="F23" s="13">
        <f t="shared" si="4"/>
        <v>0</v>
      </c>
      <c r="G23" s="13">
        <f t="shared" si="4"/>
        <v>0</v>
      </c>
      <c r="H23" s="13">
        <f t="shared" si="4"/>
        <v>1.282051282051282E-2</v>
      </c>
      <c r="I23" s="13">
        <f>SUM(B23:H23)</f>
        <v>0.99999999999999989</v>
      </c>
    </row>
    <row r="24" spans="1:18">
      <c r="A24" s="6"/>
      <c r="B24" s="12"/>
      <c r="C24" s="12"/>
      <c r="D24" s="12"/>
      <c r="E24" s="12"/>
      <c r="F24" s="12"/>
      <c r="G24" s="12"/>
      <c r="H24" s="12"/>
      <c r="I24" s="12"/>
    </row>
    <row r="26" spans="1:18">
      <c r="A26" s="4" t="s">
        <v>51</v>
      </c>
    </row>
    <row r="27" spans="1:18" ht="55.2">
      <c r="A27" s="3"/>
      <c r="B27" s="10" t="s">
        <v>25</v>
      </c>
      <c r="C27" s="10" t="s">
        <v>24</v>
      </c>
      <c r="D27" s="10" t="s">
        <v>23</v>
      </c>
      <c r="E27" s="10" t="s">
        <v>22</v>
      </c>
      <c r="F27" s="10" t="s">
        <v>21</v>
      </c>
      <c r="G27" s="10" t="s">
        <v>20</v>
      </c>
      <c r="H27" s="10" t="s">
        <v>19</v>
      </c>
      <c r="I27" s="10" t="s">
        <v>18</v>
      </c>
      <c r="J27" s="10" t="s">
        <v>17</v>
      </c>
      <c r="K27" s="10" t="s">
        <v>16</v>
      </c>
      <c r="L27" s="10" t="s">
        <v>15</v>
      </c>
      <c r="M27" s="10" t="s">
        <v>14</v>
      </c>
      <c r="N27" s="10" t="s">
        <v>13</v>
      </c>
      <c r="O27" s="10" t="s">
        <v>12</v>
      </c>
      <c r="P27" s="10" t="s">
        <v>11</v>
      </c>
      <c r="Q27" s="10" t="s">
        <v>10</v>
      </c>
      <c r="R27" s="10" t="s">
        <v>0</v>
      </c>
    </row>
    <row r="28" spans="1:18">
      <c r="A28" s="23" t="s">
        <v>3</v>
      </c>
      <c r="B28" s="3">
        <v>1</v>
      </c>
      <c r="C28" s="3">
        <v>1</v>
      </c>
      <c r="D28" s="3">
        <v>0</v>
      </c>
      <c r="E28" s="3">
        <v>3</v>
      </c>
      <c r="F28" s="3">
        <v>2</v>
      </c>
      <c r="G28" s="3">
        <v>2</v>
      </c>
      <c r="H28" s="3">
        <v>5</v>
      </c>
      <c r="I28" s="3">
        <v>3</v>
      </c>
      <c r="J28" s="3">
        <v>1</v>
      </c>
      <c r="K28" s="3">
        <v>1</v>
      </c>
      <c r="L28" s="3">
        <v>29</v>
      </c>
      <c r="M28" s="3">
        <v>2</v>
      </c>
      <c r="N28" s="3">
        <v>1</v>
      </c>
      <c r="O28" s="3">
        <v>0</v>
      </c>
      <c r="P28" s="3">
        <v>27</v>
      </c>
      <c r="Q28" s="3">
        <v>0</v>
      </c>
      <c r="R28" s="3">
        <f>SUM(B28:Q28)</f>
        <v>78</v>
      </c>
    </row>
    <row r="29" spans="1:18">
      <c r="A29" s="23" t="s">
        <v>2</v>
      </c>
      <c r="B29" s="2">
        <f>B28/78</f>
        <v>1.282051282051282E-2</v>
      </c>
      <c r="C29" s="2">
        <f t="shared" ref="C29:Q29" si="5">C28/78</f>
        <v>1.282051282051282E-2</v>
      </c>
      <c r="D29" s="2">
        <f t="shared" si="5"/>
        <v>0</v>
      </c>
      <c r="E29" s="2">
        <f t="shared" si="5"/>
        <v>3.8461538461538464E-2</v>
      </c>
      <c r="F29" s="2">
        <f t="shared" si="5"/>
        <v>2.564102564102564E-2</v>
      </c>
      <c r="G29" s="2">
        <f t="shared" si="5"/>
        <v>2.564102564102564E-2</v>
      </c>
      <c r="H29" s="2">
        <f t="shared" si="5"/>
        <v>6.4102564102564097E-2</v>
      </c>
      <c r="I29" s="2">
        <f t="shared" si="5"/>
        <v>3.8461538461538464E-2</v>
      </c>
      <c r="J29" s="2">
        <f t="shared" si="5"/>
        <v>1.282051282051282E-2</v>
      </c>
      <c r="K29" s="2">
        <f t="shared" si="5"/>
        <v>1.282051282051282E-2</v>
      </c>
      <c r="L29" s="2">
        <f t="shared" si="5"/>
        <v>0.37179487179487181</v>
      </c>
      <c r="M29" s="2">
        <f t="shared" si="5"/>
        <v>2.564102564102564E-2</v>
      </c>
      <c r="N29" s="2">
        <f t="shared" si="5"/>
        <v>1.282051282051282E-2</v>
      </c>
      <c r="O29" s="2">
        <f t="shared" si="5"/>
        <v>0</v>
      </c>
      <c r="P29" s="2">
        <f t="shared" si="5"/>
        <v>0.34615384615384615</v>
      </c>
      <c r="Q29" s="2">
        <f t="shared" si="5"/>
        <v>0</v>
      </c>
      <c r="R29" s="2">
        <f>SUM(B29:Q29)</f>
        <v>1</v>
      </c>
    </row>
    <row r="30" spans="1:18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2" spans="1:18">
      <c r="A32" s="4" t="s">
        <v>67</v>
      </c>
    </row>
    <row r="33" spans="1:7">
      <c r="A33" s="3"/>
      <c r="B33" s="24" t="s">
        <v>8</v>
      </c>
      <c r="C33" s="24" t="s">
        <v>7</v>
      </c>
      <c r="D33" s="24" t="s">
        <v>4</v>
      </c>
      <c r="E33" s="24" t="s">
        <v>6</v>
      </c>
      <c r="F33" s="24" t="s">
        <v>5</v>
      </c>
      <c r="G33" s="24" t="s">
        <v>0</v>
      </c>
    </row>
    <row r="34" spans="1:7">
      <c r="A34" s="23" t="s">
        <v>3</v>
      </c>
      <c r="B34" s="3">
        <v>8</v>
      </c>
      <c r="C34" s="3">
        <v>53</v>
      </c>
      <c r="D34" s="3">
        <v>17</v>
      </c>
      <c r="E34" s="3">
        <v>0</v>
      </c>
      <c r="F34" s="3">
        <v>0</v>
      </c>
      <c r="G34" s="3">
        <f>SUM(B34:F34)</f>
        <v>78</v>
      </c>
    </row>
    <row r="35" spans="1:7">
      <c r="A35" s="23" t="s">
        <v>2</v>
      </c>
      <c r="B35" s="2">
        <f>B34/78</f>
        <v>0.10256410256410256</v>
      </c>
      <c r="C35" s="2">
        <f t="shared" ref="C35:F35" si="6">C34/78</f>
        <v>0.67948717948717952</v>
      </c>
      <c r="D35" s="2">
        <f t="shared" si="6"/>
        <v>0.21794871794871795</v>
      </c>
      <c r="E35" s="2">
        <f t="shared" si="6"/>
        <v>0</v>
      </c>
      <c r="F35" s="2">
        <f t="shared" si="6"/>
        <v>0</v>
      </c>
      <c r="G35" s="2">
        <f>SUM(B35:F35)</f>
        <v>1</v>
      </c>
    </row>
  </sheetData>
  <mergeCells count="13">
    <mergeCell ref="F2:I2"/>
    <mergeCell ref="J2:J3"/>
    <mergeCell ref="A20:A21"/>
    <mergeCell ref="A2:A3"/>
    <mergeCell ref="B2:C2"/>
    <mergeCell ref="D2:D3"/>
    <mergeCell ref="E2:E3"/>
    <mergeCell ref="B6:C6"/>
    <mergeCell ref="F6:I6"/>
    <mergeCell ref="B7:C7"/>
    <mergeCell ref="F7:I7"/>
    <mergeCell ref="A18:A19"/>
    <mergeCell ref="A22:A2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9.6640625" style="1" bestFit="1" customWidth="1"/>
    <col min="3" max="16384" width="9" style="1"/>
  </cols>
  <sheetData>
    <row r="1" spans="1:10">
      <c r="A1" s="4" t="s">
        <v>48</v>
      </c>
      <c r="B1" s="22"/>
      <c r="C1" s="22"/>
    </row>
    <row r="2" spans="1:10">
      <c r="A2" s="35"/>
      <c r="B2" s="37" t="s">
        <v>47</v>
      </c>
      <c r="C2" s="37"/>
      <c r="D2" s="38" t="s">
        <v>46</v>
      </c>
      <c r="E2" s="33" t="s">
        <v>45</v>
      </c>
      <c r="F2" s="27" t="s">
        <v>1</v>
      </c>
      <c r="G2" s="29"/>
      <c r="H2" s="29"/>
      <c r="I2" s="28"/>
      <c r="J2" s="35" t="s">
        <v>0</v>
      </c>
    </row>
    <row r="3" spans="1:10">
      <c r="A3" s="36"/>
      <c r="B3" s="24" t="s">
        <v>43</v>
      </c>
      <c r="C3" s="24" t="s">
        <v>27</v>
      </c>
      <c r="D3" s="39"/>
      <c r="E3" s="34"/>
      <c r="F3" s="24" t="s">
        <v>41</v>
      </c>
      <c r="G3" s="24" t="s">
        <v>40</v>
      </c>
      <c r="H3" s="24" t="s">
        <v>39</v>
      </c>
      <c r="I3" s="24" t="s">
        <v>1</v>
      </c>
      <c r="J3" s="36"/>
    </row>
    <row r="4" spans="1:10">
      <c r="A4" s="24" t="s">
        <v>3</v>
      </c>
      <c r="B4" s="20">
        <v>88</v>
      </c>
      <c r="C4" s="20">
        <v>6</v>
      </c>
      <c r="D4" s="20">
        <v>0</v>
      </c>
      <c r="E4" s="20">
        <v>1</v>
      </c>
      <c r="F4" s="20">
        <v>1</v>
      </c>
      <c r="G4" s="20">
        <v>4</v>
      </c>
      <c r="H4" s="20">
        <v>5</v>
      </c>
      <c r="I4" s="20">
        <v>3</v>
      </c>
      <c r="J4" s="20">
        <f>SUM(B4:I4)</f>
        <v>108</v>
      </c>
    </row>
    <row r="5" spans="1:10">
      <c r="A5" s="24" t="s">
        <v>2</v>
      </c>
      <c r="B5" s="19">
        <f>B4/108</f>
        <v>0.81481481481481477</v>
      </c>
      <c r="C5" s="19">
        <f t="shared" ref="C5:I5" si="0">C4/108</f>
        <v>5.5555555555555552E-2</v>
      </c>
      <c r="D5" s="19">
        <f t="shared" si="0"/>
        <v>0</v>
      </c>
      <c r="E5" s="19">
        <f t="shared" si="0"/>
        <v>9.2592592592592587E-3</v>
      </c>
      <c r="F5" s="19">
        <f t="shared" si="0"/>
        <v>9.2592592592592587E-3</v>
      </c>
      <c r="G5" s="19">
        <f t="shared" si="0"/>
        <v>3.7037037037037035E-2</v>
      </c>
      <c r="H5" s="19">
        <f t="shared" si="0"/>
        <v>4.6296296296296294E-2</v>
      </c>
      <c r="I5" s="19">
        <f t="shared" si="0"/>
        <v>2.7777777777777776E-2</v>
      </c>
      <c r="J5" s="19">
        <f>SUM(B5:I5)</f>
        <v>1</v>
      </c>
    </row>
    <row r="6" spans="1:10">
      <c r="A6" s="24" t="s">
        <v>3</v>
      </c>
      <c r="B6" s="27">
        <f>SUM(B4:C4)</f>
        <v>94</v>
      </c>
      <c r="C6" s="28"/>
      <c r="D6" s="20">
        <f>D4</f>
        <v>0</v>
      </c>
      <c r="E6" s="20">
        <f>E4</f>
        <v>1</v>
      </c>
      <c r="F6" s="27">
        <f>SUM(F4:I4)</f>
        <v>13</v>
      </c>
      <c r="G6" s="29"/>
      <c r="H6" s="29"/>
      <c r="I6" s="28"/>
      <c r="J6" s="20">
        <f>SUM(B6:I6)</f>
        <v>108</v>
      </c>
    </row>
    <row r="7" spans="1:10">
      <c r="A7" s="24" t="s">
        <v>2</v>
      </c>
      <c r="B7" s="30">
        <f>B6/108</f>
        <v>0.87037037037037035</v>
      </c>
      <c r="C7" s="31"/>
      <c r="D7" s="19">
        <f>D5</f>
        <v>0</v>
      </c>
      <c r="E7" s="19">
        <f>E5</f>
        <v>9.2592592592592587E-3</v>
      </c>
      <c r="F7" s="30">
        <f>F6/108</f>
        <v>0.12037037037037036</v>
      </c>
      <c r="G7" s="32"/>
      <c r="H7" s="32"/>
      <c r="I7" s="31"/>
      <c r="J7" s="19">
        <f>SUM(B7:I7)</f>
        <v>1</v>
      </c>
    </row>
    <row r="8" spans="1:10">
      <c r="A8" s="18"/>
      <c r="B8" s="17"/>
      <c r="C8" s="16"/>
      <c r="D8" s="15"/>
      <c r="E8" s="15"/>
      <c r="F8" s="17"/>
      <c r="G8" s="16"/>
      <c r="H8" s="16"/>
      <c r="I8" s="16"/>
      <c r="J8" s="15"/>
    </row>
    <row r="9" spans="1:10">
      <c r="F9" s="1" t="s">
        <v>38</v>
      </c>
    </row>
    <row r="10" spans="1:10">
      <c r="A10" s="4" t="s">
        <v>68</v>
      </c>
    </row>
    <row r="11" spans="1:10">
      <c r="A11" s="11"/>
      <c r="B11" s="24" t="s">
        <v>37</v>
      </c>
      <c r="C11" s="24" t="s">
        <v>36</v>
      </c>
      <c r="D11" s="24" t="s">
        <v>0</v>
      </c>
    </row>
    <row r="12" spans="1:10">
      <c r="A12" s="23" t="s">
        <v>3</v>
      </c>
      <c r="B12" s="3">
        <v>1</v>
      </c>
      <c r="C12" s="3">
        <v>0</v>
      </c>
      <c r="D12" s="3">
        <f>SUM(B12:C12)</f>
        <v>1</v>
      </c>
    </row>
    <row r="13" spans="1:10">
      <c r="A13" s="23" t="s">
        <v>2</v>
      </c>
      <c r="B13" s="2">
        <f>B12/1</f>
        <v>1</v>
      </c>
      <c r="C13" s="2">
        <f>C12/1</f>
        <v>0</v>
      </c>
      <c r="D13" s="2">
        <f>SUM(B13:C13)</f>
        <v>1</v>
      </c>
    </row>
    <row r="14" spans="1:10">
      <c r="A14" s="6"/>
      <c r="B14" s="5"/>
      <c r="C14" s="5"/>
      <c r="D14" s="5"/>
      <c r="E14" s="5"/>
      <c r="F14" s="5"/>
    </row>
    <row r="16" spans="1:10">
      <c r="A16" s="4" t="s">
        <v>54</v>
      </c>
    </row>
    <row r="17" spans="1:18">
      <c r="A17" s="23"/>
      <c r="B17" s="24" t="s">
        <v>34</v>
      </c>
      <c r="C17" s="24" t="s">
        <v>33</v>
      </c>
      <c r="D17" s="24" t="s">
        <v>32</v>
      </c>
      <c r="E17" s="24" t="s">
        <v>31</v>
      </c>
      <c r="F17" s="24" t="s">
        <v>30</v>
      </c>
      <c r="G17" s="24" t="s">
        <v>29</v>
      </c>
      <c r="H17" s="24" t="s">
        <v>1</v>
      </c>
      <c r="I17" s="24" t="s">
        <v>0</v>
      </c>
    </row>
    <row r="18" spans="1:18">
      <c r="A18" s="25" t="s">
        <v>28</v>
      </c>
      <c r="B18" s="14">
        <v>74</v>
      </c>
      <c r="C18" s="14">
        <v>2</v>
      </c>
      <c r="D18" s="14">
        <v>3</v>
      </c>
      <c r="E18" s="14">
        <v>1</v>
      </c>
      <c r="F18" s="14">
        <v>1</v>
      </c>
      <c r="G18" s="14">
        <v>3</v>
      </c>
      <c r="H18" s="14">
        <v>4</v>
      </c>
      <c r="I18" s="14">
        <f>SUM(B18:H18)</f>
        <v>88</v>
      </c>
    </row>
    <row r="19" spans="1:18">
      <c r="A19" s="26"/>
      <c r="B19" s="13">
        <f>B18/88</f>
        <v>0.84090909090909094</v>
      </c>
      <c r="C19" s="13">
        <f t="shared" ref="C19:H19" si="1">C18/88</f>
        <v>2.2727272727272728E-2</v>
      </c>
      <c r="D19" s="13">
        <f t="shared" si="1"/>
        <v>3.4090909090909088E-2</v>
      </c>
      <c r="E19" s="13">
        <f t="shared" si="1"/>
        <v>1.1363636363636364E-2</v>
      </c>
      <c r="F19" s="13">
        <f t="shared" si="1"/>
        <v>1.1363636363636364E-2</v>
      </c>
      <c r="G19" s="13">
        <f t="shared" si="1"/>
        <v>3.4090909090909088E-2</v>
      </c>
      <c r="H19" s="13">
        <f t="shared" si="1"/>
        <v>4.5454545454545456E-2</v>
      </c>
      <c r="I19" s="13">
        <f>SUM(B19:H19)</f>
        <v>0.99999999999999989</v>
      </c>
    </row>
    <row r="20" spans="1:18">
      <c r="A20" s="25" t="s">
        <v>27</v>
      </c>
      <c r="B20" s="14">
        <v>5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1</v>
      </c>
      <c r="I20" s="14">
        <f>SUM(B20:H20)</f>
        <v>6</v>
      </c>
    </row>
    <row r="21" spans="1:18">
      <c r="A21" s="26"/>
      <c r="B21" s="13">
        <f>B20/6</f>
        <v>0.83333333333333337</v>
      </c>
      <c r="C21" s="13">
        <f t="shared" ref="C21:H21" si="2">C20/6</f>
        <v>0</v>
      </c>
      <c r="D21" s="13">
        <f t="shared" si="2"/>
        <v>0</v>
      </c>
      <c r="E21" s="13">
        <f t="shared" si="2"/>
        <v>0</v>
      </c>
      <c r="F21" s="13">
        <f t="shared" si="2"/>
        <v>0</v>
      </c>
      <c r="G21" s="13">
        <f t="shared" si="2"/>
        <v>0</v>
      </c>
      <c r="H21" s="13">
        <f t="shared" si="2"/>
        <v>0.16666666666666666</v>
      </c>
      <c r="I21" s="13">
        <f>SUM(B21:H21)</f>
        <v>1</v>
      </c>
    </row>
    <row r="22" spans="1:18">
      <c r="A22" s="25" t="s">
        <v>0</v>
      </c>
      <c r="B22" s="14">
        <f t="shared" ref="B22:I22" si="3">SUM(B18+B20)</f>
        <v>79</v>
      </c>
      <c r="C22" s="14">
        <f t="shared" si="3"/>
        <v>2</v>
      </c>
      <c r="D22" s="14">
        <f t="shared" si="3"/>
        <v>3</v>
      </c>
      <c r="E22" s="14">
        <f t="shared" si="3"/>
        <v>1</v>
      </c>
      <c r="F22" s="14">
        <f t="shared" si="3"/>
        <v>1</v>
      </c>
      <c r="G22" s="14">
        <f t="shared" si="3"/>
        <v>3</v>
      </c>
      <c r="H22" s="14">
        <f t="shared" si="3"/>
        <v>5</v>
      </c>
      <c r="I22" s="14">
        <f t="shared" si="3"/>
        <v>94</v>
      </c>
    </row>
    <row r="23" spans="1:18">
      <c r="A23" s="26"/>
      <c r="B23" s="13">
        <f>B22/94</f>
        <v>0.84042553191489366</v>
      </c>
      <c r="C23" s="13">
        <f t="shared" ref="C23:H23" si="4">C22/94</f>
        <v>2.1276595744680851E-2</v>
      </c>
      <c r="D23" s="13">
        <f t="shared" si="4"/>
        <v>3.1914893617021274E-2</v>
      </c>
      <c r="E23" s="13">
        <f t="shared" si="4"/>
        <v>1.0638297872340425E-2</v>
      </c>
      <c r="F23" s="13">
        <f t="shared" si="4"/>
        <v>1.0638297872340425E-2</v>
      </c>
      <c r="G23" s="13">
        <f t="shared" si="4"/>
        <v>3.1914893617021274E-2</v>
      </c>
      <c r="H23" s="13">
        <f t="shared" si="4"/>
        <v>5.3191489361702128E-2</v>
      </c>
      <c r="I23" s="13">
        <f>SUM(B23:H23)</f>
        <v>1</v>
      </c>
    </row>
    <row r="24" spans="1:18">
      <c r="A24" s="6"/>
      <c r="B24" s="12"/>
      <c r="C24" s="12"/>
      <c r="D24" s="12"/>
      <c r="E24" s="12"/>
      <c r="F24" s="12"/>
      <c r="G24" s="12"/>
      <c r="H24" s="12"/>
      <c r="I24" s="12"/>
    </row>
    <row r="26" spans="1:18">
      <c r="A26" s="4" t="s">
        <v>51</v>
      </c>
    </row>
    <row r="27" spans="1:18" ht="55.2">
      <c r="A27" s="3"/>
      <c r="B27" s="10" t="s">
        <v>25</v>
      </c>
      <c r="C27" s="10" t="s">
        <v>24</v>
      </c>
      <c r="D27" s="10" t="s">
        <v>23</v>
      </c>
      <c r="E27" s="10" t="s">
        <v>22</v>
      </c>
      <c r="F27" s="10" t="s">
        <v>21</v>
      </c>
      <c r="G27" s="10" t="s">
        <v>20</v>
      </c>
      <c r="H27" s="10" t="s">
        <v>19</v>
      </c>
      <c r="I27" s="10" t="s">
        <v>18</v>
      </c>
      <c r="J27" s="10" t="s">
        <v>17</v>
      </c>
      <c r="K27" s="10" t="s">
        <v>16</v>
      </c>
      <c r="L27" s="10" t="s">
        <v>15</v>
      </c>
      <c r="M27" s="10" t="s">
        <v>14</v>
      </c>
      <c r="N27" s="10" t="s">
        <v>13</v>
      </c>
      <c r="O27" s="10" t="s">
        <v>12</v>
      </c>
      <c r="P27" s="10" t="s">
        <v>11</v>
      </c>
      <c r="Q27" s="10" t="s">
        <v>10</v>
      </c>
      <c r="R27" s="10" t="s">
        <v>0</v>
      </c>
    </row>
    <row r="28" spans="1:18">
      <c r="A28" s="23" t="s">
        <v>3</v>
      </c>
      <c r="B28" s="3">
        <v>3</v>
      </c>
      <c r="C28" s="3">
        <v>5</v>
      </c>
      <c r="D28" s="3">
        <v>1</v>
      </c>
      <c r="E28" s="3">
        <v>7</v>
      </c>
      <c r="F28" s="3">
        <v>3</v>
      </c>
      <c r="G28" s="3">
        <v>2</v>
      </c>
      <c r="H28" s="3">
        <v>1</v>
      </c>
      <c r="I28" s="3">
        <v>0</v>
      </c>
      <c r="J28" s="3">
        <v>3</v>
      </c>
      <c r="K28" s="3">
        <v>6</v>
      </c>
      <c r="L28" s="3">
        <v>23</v>
      </c>
      <c r="M28" s="3">
        <v>0</v>
      </c>
      <c r="N28" s="3">
        <v>6</v>
      </c>
      <c r="O28" s="3">
        <v>0</v>
      </c>
      <c r="P28" s="3">
        <v>31</v>
      </c>
      <c r="Q28" s="3">
        <v>3</v>
      </c>
      <c r="R28" s="3">
        <f>SUM(B28:Q28)</f>
        <v>94</v>
      </c>
    </row>
    <row r="29" spans="1:18">
      <c r="A29" s="23" t="s">
        <v>2</v>
      </c>
      <c r="B29" s="2">
        <f>B28/94</f>
        <v>3.1914893617021274E-2</v>
      </c>
      <c r="C29" s="2">
        <f t="shared" ref="C29:Q29" si="5">C28/94</f>
        <v>5.3191489361702128E-2</v>
      </c>
      <c r="D29" s="2">
        <f t="shared" si="5"/>
        <v>1.0638297872340425E-2</v>
      </c>
      <c r="E29" s="2">
        <f t="shared" si="5"/>
        <v>7.4468085106382975E-2</v>
      </c>
      <c r="F29" s="2">
        <f t="shared" si="5"/>
        <v>3.1914893617021274E-2</v>
      </c>
      <c r="G29" s="2">
        <f t="shared" si="5"/>
        <v>2.1276595744680851E-2</v>
      </c>
      <c r="H29" s="2">
        <f t="shared" si="5"/>
        <v>1.0638297872340425E-2</v>
      </c>
      <c r="I29" s="2">
        <f t="shared" si="5"/>
        <v>0</v>
      </c>
      <c r="J29" s="2">
        <f t="shared" si="5"/>
        <v>3.1914893617021274E-2</v>
      </c>
      <c r="K29" s="2">
        <f t="shared" si="5"/>
        <v>6.3829787234042548E-2</v>
      </c>
      <c r="L29" s="2">
        <f t="shared" si="5"/>
        <v>0.24468085106382978</v>
      </c>
      <c r="M29" s="2">
        <f t="shared" si="5"/>
        <v>0</v>
      </c>
      <c r="N29" s="2">
        <f t="shared" si="5"/>
        <v>6.3829787234042548E-2</v>
      </c>
      <c r="O29" s="2">
        <f t="shared" si="5"/>
        <v>0</v>
      </c>
      <c r="P29" s="2">
        <f t="shared" si="5"/>
        <v>0.32978723404255317</v>
      </c>
      <c r="Q29" s="2">
        <f t="shared" si="5"/>
        <v>3.1914893617021274E-2</v>
      </c>
      <c r="R29" s="2">
        <f>SUM(B29:Q29)</f>
        <v>0.99999999999999989</v>
      </c>
    </row>
    <row r="30" spans="1:18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2" spans="1:18">
      <c r="A32" s="4" t="s">
        <v>67</v>
      </c>
    </row>
    <row r="33" spans="1:7">
      <c r="A33" s="3"/>
      <c r="B33" s="24" t="s">
        <v>8</v>
      </c>
      <c r="C33" s="24" t="s">
        <v>7</v>
      </c>
      <c r="D33" s="24" t="s">
        <v>4</v>
      </c>
      <c r="E33" s="24" t="s">
        <v>6</v>
      </c>
      <c r="F33" s="24" t="s">
        <v>5</v>
      </c>
      <c r="G33" s="24" t="s">
        <v>0</v>
      </c>
    </row>
    <row r="34" spans="1:7">
      <c r="A34" s="23" t="s">
        <v>3</v>
      </c>
      <c r="B34" s="3">
        <v>16</v>
      </c>
      <c r="C34" s="3">
        <v>39</v>
      </c>
      <c r="D34" s="3">
        <v>36</v>
      </c>
      <c r="E34" s="3">
        <v>2</v>
      </c>
      <c r="F34" s="3">
        <v>1</v>
      </c>
      <c r="G34" s="3">
        <f>SUM(B34:F34)</f>
        <v>94</v>
      </c>
    </row>
    <row r="35" spans="1:7">
      <c r="A35" s="23" t="s">
        <v>2</v>
      </c>
      <c r="B35" s="2">
        <f>B34/94</f>
        <v>0.1702127659574468</v>
      </c>
      <c r="C35" s="2">
        <f t="shared" ref="C35:F35" si="6">C34/94</f>
        <v>0.41489361702127658</v>
      </c>
      <c r="D35" s="2">
        <f t="shared" si="6"/>
        <v>0.38297872340425532</v>
      </c>
      <c r="E35" s="2">
        <f t="shared" si="6"/>
        <v>2.1276595744680851E-2</v>
      </c>
      <c r="F35" s="2">
        <f t="shared" si="6"/>
        <v>1.0638297872340425E-2</v>
      </c>
      <c r="G35" s="2">
        <f>SUM(B35:F35)</f>
        <v>1</v>
      </c>
    </row>
  </sheetData>
  <mergeCells count="13">
    <mergeCell ref="F2:I2"/>
    <mergeCell ref="J2:J3"/>
    <mergeCell ref="A20:A21"/>
    <mergeCell ref="A2:A3"/>
    <mergeCell ref="B2:C2"/>
    <mergeCell ref="D2:D3"/>
    <mergeCell ref="E2:E3"/>
    <mergeCell ref="B6:C6"/>
    <mergeCell ref="F6:I6"/>
    <mergeCell ref="B7:C7"/>
    <mergeCell ref="F7:I7"/>
    <mergeCell ref="A18:A19"/>
    <mergeCell ref="A22:A2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9.6640625" style="1" bestFit="1" customWidth="1"/>
    <col min="3" max="16384" width="9" style="1"/>
  </cols>
  <sheetData>
    <row r="1" spans="1:10">
      <c r="A1" s="4" t="s">
        <v>48</v>
      </c>
      <c r="B1" s="22"/>
      <c r="C1" s="22"/>
    </row>
    <row r="2" spans="1:10">
      <c r="A2" s="35"/>
      <c r="B2" s="37" t="s">
        <v>47</v>
      </c>
      <c r="C2" s="37"/>
      <c r="D2" s="38" t="s">
        <v>46</v>
      </c>
      <c r="E2" s="33" t="s">
        <v>45</v>
      </c>
      <c r="F2" s="27" t="s">
        <v>1</v>
      </c>
      <c r="G2" s="29"/>
      <c r="H2" s="29"/>
      <c r="I2" s="28"/>
      <c r="J2" s="35" t="s">
        <v>0</v>
      </c>
    </row>
    <row r="3" spans="1:10">
      <c r="A3" s="36"/>
      <c r="B3" s="24" t="s">
        <v>43</v>
      </c>
      <c r="C3" s="24" t="s">
        <v>27</v>
      </c>
      <c r="D3" s="39"/>
      <c r="E3" s="34"/>
      <c r="F3" s="24" t="s">
        <v>41</v>
      </c>
      <c r="G3" s="24" t="s">
        <v>40</v>
      </c>
      <c r="H3" s="24" t="s">
        <v>39</v>
      </c>
      <c r="I3" s="24" t="s">
        <v>1</v>
      </c>
      <c r="J3" s="36"/>
    </row>
    <row r="4" spans="1:10">
      <c r="A4" s="24" t="s">
        <v>3</v>
      </c>
      <c r="B4" s="20">
        <v>20</v>
      </c>
      <c r="C4" s="20">
        <v>1</v>
      </c>
      <c r="D4" s="20">
        <v>0</v>
      </c>
      <c r="E4" s="20">
        <v>2</v>
      </c>
      <c r="F4" s="20">
        <v>0</v>
      </c>
      <c r="G4" s="20">
        <v>2</v>
      </c>
      <c r="H4" s="20">
        <v>2</v>
      </c>
      <c r="I4" s="20">
        <v>0</v>
      </c>
      <c r="J4" s="20">
        <f>SUM(B4:I4)</f>
        <v>27</v>
      </c>
    </row>
    <row r="5" spans="1:10">
      <c r="A5" s="24" t="s">
        <v>2</v>
      </c>
      <c r="B5" s="19">
        <f>B4/27</f>
        <v>0.7407407407407407</v>
      </c>
      <c r="C5" s="19">
        <f t="shared" ref="C5:I5" si="0">C4/27</f>
        <v>3.7037037037037035E-2</v>
      </c>
      <c r="D5" s="19">
        <f t="shared" si="0"/>
        <v>0</v>
      </c>
      <c r="E5" s="19">
        <f t="shared" si="0"/>
        <v>7.407407407407407E-2</v>
      </c>
      <c r="F5" s="19">
        <f t="shared" si="0"/>
        <v>0</v>
      </c>
      <c r="G5" s="19">
        <f t="shared" si="0"/>
        <v>7.407407407407407E-2</v>
      </c>
      <c r="H5" s="19">
        <f t="shared" si="0"/>
        <v>7.407407407407407E-2</v>
      </c>
      <c r="I5" s="19">
        <f t="shared" si="0"/>
        <v>0</v>
      </c>
      <c r="J5" s="19">
        <f>SUM(B5:I5)</f>
        <v>0.99999999999999989</v>
      </c>
    </row>
    <row r="6" spans="1:10">
      <c r="A6" s="24" t="s">
        <v>3</v>
      </c>
      <c r="B6" s="27">
        <f>SUM(B4:C4)</f>
        <v>21</v>
      </c>
      <c r="C6" s="28"/>
      <c r="D6" s="20">
        <f>D4</f>
        <v>0</v>
      </c>
      <c r="E6" s="20">
        <f>E4</f>
        <v>2</v>
      </c>
      <c r="F6" s="27">
        <f>SUM(F4:I4)</f>
        <v>4</v>
      </c>
      <c r="G6" s="29"/>
      <c r="H6" s="29"/>
      <c r="I6" s="28"/>
      <c r="J6" s="20">
        <f>SUM(B6:I6)</f>
        <v>27</v>
      </c>
    </row>
    <row r="7" spans="1:10">
      <c r="A7" s="24" t="s">
        <v>2</v>
      </c>
      <c r="B7" s="30">
        <f>B6/27</f>
        <v>0.77777777777777779</v>
      </c>
      <c r="C7" s="31"/>
      <c r="D7" s="19">
        <f>D5</f>
        <v>0</v>
      </c>
      <c r="E7" s="19">
        <f>E5</f>
        <v>7.407407407407407E-2</v>
      </c>
      <c r="F7" s="30">
        <f>F6/27</f>
        <v>0.14814814814814814</v>
      </c>
      <c r="G7" s="32"/>
      <c r="H7" s="32"/>
      <c r="I7" s="31"/>
      <c r="J7" s="19">
        <f>SUM(B7:I7)</f>
        <v>1</v>
      </c>
    </row>
    <row r="8" spans="1:10">
      <c r="A8" s="18"/>
      <c r="B8" s="17"/>
      <c r="C8" s="16"/>
      <c r="D8" s="15"/>
      <c r="E8" s="15"/>
      <c r="F8" s="17"/>
      <c r="G8" s="16"/>
      <c r="H8" s="16"/>
      <c r="I8" s="16"/>
      <c r="J8" s="15"/>
    </row>
    <row r="9" spans="1:10">
      <c r="F9" s="1" t="s">
        <v>38</v>
      </c>
    </row>
    <row r="10" spans="1:10">
      <c r="A10" s="4" t="s">
        <v>69</v>
      </c>
    </row>
    <row r="11" spans="1:10">
      <c r="A11" s="11"/>
      <c r="B11" s="24" t="s">
        <v>37</v>
      </c>
      <c r="C11" s="24" t="s">
        <v>36</v>
      </c>
      <c r="D11" s="24" t="s">
        <v>0</v>
      </c>
    </row>
    <row r="12" spans="1:10">
      <c r="A12" s="23" t="s">
        <v>3</v>
      </c>
      <c r="B12" s="3">
        <v>0</v>
      </c>
      <c r="C12" s="3">
        <v>0</v>
      </c>
      <c r="D12" s="3">
        <f>SUM(B12:C12)</f>
        <v>0</v>
      </c>
    </row>
    <row r="13" spans="1:10">
      <c r="A13" s="23" t="s">
        <v>2</v>
      </c>
      <c r="B13" s="2">
        <v>0</v>
      </c>
      <c r="C13" s="2">
        <v>0</v>
      </c>
      <c r="D13" s="2">
        <f>SUM(B13:C13)</f>
        <v>0</v>
      </c>
    </row>
    <row r="14" spans="1:10">
      <c r="A14" s="6"/>
      <c r="B14" s="5"/>
      <c r="C14" s="5"/>
      <c r="D14" s="5"/>
      <c r="E14" s="5"/>
      <c r="F14" s="5"/>
    </row>
    <row r="16" spans="1:10">
      <c r="A16" s="4" t="s">
        <v>54</v>
      </c>
    </row>
    <row r="17" spans="1:18">
      <c r="A17" s="23"/>
      <c r="B17" s="24" t="s">
        <v>34</v>
      </c>
      <c r="C17" s="24" t="s">
        <v>33</v>
      </c>
      <c r="D17" s="24" t="s">
        <v>32</v>
      </c>
      <c r="E17" s="24" t="s">
        <v>31</v>
      </c>
      <c r="F17" s="24" t="s">
        <v>30</v>
      </c>
      <c r="G17" s="24" t="s">
        <v>29</v>
      </c>
      <c r="H17" s="24" t="s">
        <v>1</v>
      </c>
      <c r="I17" s="24" t="s">
        <v>0</v>
      </c>
    </row>
    <row r="18" spans="1:18">
      <c r="A18" s="25" t="s">
        <v>28</v>
      </c>
      <c r="B18" s="14">
        <v>18</v>
      </c>
      <c r="C18" s="14">
        <v>0</v>
      </c>
      <c r="D18" s="14">
        <v>0</v>
      </c>
      <c r="E18" s="14">
        <v>0</v>
      </c>
      <c r="F18" s="14">
        <v>0</v>
      </c>
      <c r="G18" s="14">
        <v>1</v>
      </c>
      <c r="H18" s="14">
        <v>1</v>
      </c>
      <c r="I18" s="14">
        <f>SUM(B18:H18)</f>
        <v>20</v>
      </c>
    </row>
    <row r="19" spans="1:18">
      <c r="A19" s="26"/>
      <c r="B19" s="13">
        <f>B18/20</f>
        <v>0.9</v>
      </c>
      <c r="C19" s="13">
        <f t="shared" ref="C19:H19" si="1">C18/20</f>
        <v>0</v>
      </c>
      <c r="D19" s="13">
        <f t="shared" si="1"/>
        <v>0</v>
      </c>
      <c r="E19" s="13">
        <f t="shared" si="1"/>
        <v>0</v>
      </c>
      <c r="F19" s="13">
        <f t="shared" si="1"/>
        <v>0</v>
      </c>
      <c r="G19" s="13">
        <f t="shared" si="1"/>
        <v>0.05</v>
      </c>
      <c r="H19" s="13">
        <f t="shared" si="1"/>
        <v>0.05</v>
      </c>
      <c r="I19" s="13">
        <f>SUM(B19:H19)</f>
        <v>1</v>
      </c>
    </row>
    <row r="20" spans="1:18">
      <c r="A20" s="25" t="s">
        <v>27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1</v>
      </c>
      <c r="H20" s="14">
        <v>0</v>
      </c>
      <c r="I20" s="14">
        <f>SUM(B20:H20)</f>
        <v>1</v>
      </c>
    </row>
    <row r="21" spans="1:18">
      <c r="A21" s="26"/>
      <c r="B21" s="13">
        <f>B20/1</f>
        <v>0</v>
      </c>
      <c r="C21" s="13">
        <f t="shared" ref="C21:H21" si="2">C20/1</f>
        <v>0</v>
      </c>
      <c r="D21" s="13">
        <f t="shared" si="2"/>
        <v>0</v>
      </c>
      <c r="E21" s="13">
        <f t="shared" si="2"/>
        <v>0</v>
      </c>
      <c r="F21" s="13">
        <f t="shared" si="2"/>
        <v>0</v>
      </c>
      <c r="G21" s="13">
        <f t="shared" si="2"/>
        <v>1</v>
      </c>
      <c r="H21" s="13">
        <f t="shared" si="2"/>
        <v>0</v>
      </c>
      <c r="I21" s="13">
        <f>SUM(B21:H21)</f>
        <v>1</v>
      </c>
    </row>
    <row r="22" spans="1:18">
      <c r="A22" s="25" t="s">
        <v>0</v>
      </c>
      <c r="B22" s="14">
        <f t="shared" ref="B22:I22" si="3">SUM(B18+B20)</f>
        <v>18</v>
      </c>
      <c r="C22" s="14">
        <f t="shared" si="3"/>
        <v>0</v>
      </c>
      <c r="D22" s="14">
        <f t="shared" si="3"/>
        <v>0</v>
      </c>
      <c r="E22" s="14">
        <f t="shared" si="3"/>
        <v>0</v>
      </c>
      <c r="F22" s="14">
        <f t="shared" si="3"/>
        <v>0</v>
      </c>
      <c r="G22" s="14">
        <f t="shared" si="3"/>
        <v>2</v>
      </c>
      <c r="H22" s="14">
        <f t="shared" si="3"/>
        <v>1</v>
      </c>
      <c r="I22" s="14">
        <f t="shared" si="3"/>
        <v>21</v>
      </c>
    </row>
    <row r="23" spans="1:18">
      <c r="A23" s="26"/>
      <c r="B23" s="13">
        <f>B22/21</f>
        <v>0.8571428571428571</v>
      </c>
      <c r="C23" s="13">
        <f t="shared" ref="C23:H23" si="4">C22/21</f>
        <v>0</v>
      </c>
      <c r="D23" s="13">
        <f t="shared" si="4"/>
        <v>0</v>
      </c>
      <c r="E23" s="13">
        <f t="shared" si="4"/>
        <v>0</v>
      </c>
      <c r="F23" s="13">
        <f t="shared" si="4"/>
        <v>0</v>
      </c>
      <c r="G23" s="13">
        <f t="shared" si="4"/>
        <v>9.5238095238095233E-2</v>
      </c>
      <c r="H23" s="13">
        <f t="shared" si="4"/>
        <v>4.7619047619047616E-2</v>
      </c>
      <c r="I23" s="13">
        <f>SUM(B23:H23)</f>
        <v>1</v>
      </c>
    </row>
    <row r="24" spans="1:18">
      <c r="A24" s="6"/>
      <c r="B24" s="12"/>
      <c r="C24" s="12"/>
      <c r="D24" s="12"/>
      <c r="E24" s="12"/>
      <c r="F24" s="12"/>
      <c r="G24" s="12"/>
      <c r="H24" s="12"/>
      <c r="I24" s="12"/>
    </row>
    <row r="26" spans="1:18">
      <c r="A26" s="4" t="s">
        <v>63</v>
      </c>
    </row>
    <row r="27" spans="1:18" ht="55.2">
      <c r="A27" s="3"/>
      <c r="B27" s="10" t="s">
        <v>25</v>
      </c>
      <c r="C27" s="10" t="s">
        <v>24</v>
      </c>
      <c r="D27" s="10" t="s">
        <v>23</v>
      </c>
      <c r="E27" s="10" t="s">
        <v>22</v>
      </c>
      <c r="F27" s="10" t="s">
        <v>21</v>
      </c>
      <c r="G27" s="10" t="s">
        <v>20</v>
      </c>
      <c r="H27" s="10" t="s">
        <v>19</v>
      </c>
      <c r="I27" s="10" t="s">
        <v>18</v>
      </c>
      <c r="J27" s="10" t="s">
        <v>17</v>
      </c>
      <c r="K27" s="10" t="s">
        <v>16</v>
      </c>
      <c r="L27" s="10" t="s">
        <v>15</v>
      </c>
      <c r="M27" s="10" t="s">
        <v>14</v>
      </c>
      <c r="N27" s="10" t="s">
        <v>13</v>
      </c>
      <c r="O27" s="10" t="s">
        <v>12</v>
      </c>
      <c r="P27" s="10" t="s">
        <v>11</v>
      </c>
      <c r="Q27" s="10" t="s">
        <v>10</v>
      </c>
      <c r="R27" s="10" t="s">
        <v>0</v>
      </c>
    </row>
    <row r="28" spans="1:18">
      <c r="A28" s="23" t="s">
        <v>3</v>
      </c>
      <c r="B28" s="3">
        <v>0</v>
      </c>
      <c r="C28" s="3">
        <v>2</v>
      </c>
      <c r="D28" s="3">
        <v>0</v>
      </c>
      <c r="E28" s="3">
        <v>2</v>
      </c>
      <c r="F28" s="3">
        <v>0</v>
      </c>
      <c r="G28" s="3">
        <v>0</v>
      </c>
      <c r="H28" s="3">
        <v>2</v>
      </c>
      <c r="I28" s="3">
        <v>1</v>
      </c>
      <c r="J28" s="3">
        <v>2</v>
      </c>
      <c r="K28" s="3">
        <v>1</v>
      </c>
      <c r="L28" s="3">
        <v>4</v>
      </c>
      <c r="M28" s="3">
        <v>0</v>
      </c>
      <c r="N28" s="3">
        <v>4</v>
      </c>
      <c r="O28" s="3">
        <v>1</v>
      </c>
      <c r="P28" s="3">
        <v>2</v>
      </c>
      <c r="Q28" s="3">
        <v>0</v>
      </c>
      <c r="R28" s="3">
        <f>SUM(B28:Q28)</f>
        <v>21</v>
      </c>
    </row>
    <row r="29" spans="1:18">
      <c r="A29" s="23" t="s">
        <v>2</v>
      </c>
      <c r="B29" s="2">
        <f>B28/21</f>
        <v>0</v>
      </c>
      <c r="C29" s="2">
        <f t="shared" ref="C29:Q29" si="5">C28/21</f>
        <v>9.5238095238095233E-2</v>
      </c>
      <c r="D29" s="2">
        <f t="shared" si="5"/>
        <v>0</v>
      </c>
      <c r="E29" s="2">
        <f t="shared" si="5"/>
        <v>9.5238095238095233E-2</v>
      </c>
      <c r="F29" s="2">
        <f t="shared" si="5"/>
        <v>0</v>
      </c>
      <c r="G29" s="2">
        <f t="shared" si="5"/>
        <v>0</v>
      </c>
      <c r="H29" s="2">
        <f t="shared" si="5"/>
        <v>9.5238095238095233E-2</v>
      </c>
      <c r="I29" s="2">
        <f t="shared" si="5"/>
        <v>4.7619047619047616E-2</v>
      </c>
      <c r="J29" s="2">
        <f t="shared" si="5"/>
        <v>9.5238095238095233E-2</v>
      </c>
      <c r="K29" s="2">
        <f t="shared" si="5"/>
        <v>4.7619047619047616E-2</v>
      </c>
      <c r="L29" s="2">
        <f t="shared" si="5"/>
        <v>0.19047619047619047</v>
      </c>
      <c r="M29" s="2">
        <f t="shared" si="5"/>
        <v>0</v>
      </c>
      <c r="N29" s="2">
        <f t="shared" si="5"/>
        <v>0.19047619047619047</v>
      </c>
      <c r="O29" s="2">
        <f t="shared" si="5"/>
        <v>4.7619047619047616E-2</v>
      </c>
      <c r="P29" s="2">
        <f t="shared" si="5"/>
        <v>9.5238095238095233E-2</v>
      </c>
      <c r="Q29" s="2">
        <f t="shared" si="5"/>
        <v>0</v>
      </c>
      <c r="R29" s="2">
        <f>SUM(B29:Q29)</f>
        <v>0.99999999999999989</v>
      </c>
    </row>
    <row r="30" spans="1:18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2" spans="1:18">
      <c r="A32" s="4" t="s">
        <v>52</v>
      </c>
    </row>
    <row r="33" spans="1:7">
      <c r="A33" s="3"/>
      <c r="B33" s="24" t="s">
        <v>8</v>
      </c>
      <c r="C33" s="24" t="s">
        <v>7</v>
      </c>
      <c r="D33" s="24" t="s">
        <v>4</v>
      </c>
      <c r="E33" s="24" t="s">
        <v>6</v>
      </c>
      <c r="F33" s="24" t="s">
        <v>5</v>
      </c>
      <c r="G33" s="24" t="s">
        <v>0</v>
      </c>
    </row>
    <row r="34" spans="1:7">
      <c r="A34" s="23" t="s">
        <v>3</v>
      </c>
      <c r="B34" s="3">
        <v>0</v>
      </c>
      <c r="C34" s="3">
        <v>17</v>
      </c>
      <c r="D34" s="3">
        <v>3</v>
      </c>
      <c r="E34" s="3">
        <v>1</v>
      </c>
      <c r="F34" s="3">
        <v>0</v>
      </c>
      <c r="G34" s="3">
        <f>SUM(B34:F34)</f>
        <v>21</v>
      </c>
    </row>
    <row r="35" spans="1:7">
      <c r="A35" s="23" t="s">
        <v>2</v>
      </c>
      <c r="B35" s="2">
        <f>B34/21</f>
        <v>0</v>
      </c>
      <c r="C35" s="2">
        <f t="shared" ref="C35:F35" si="6">C34/21</f>
        <v>0.80952380952380953</v>
      </c>
      <c r="D35" s="2">
        <f t="shared" si="6"/>
        <v>0.14285714285714285</v>
      </c>
      <c r="E35" s="2">
        <f t="shared" si="6"/>
        <v>4.7619047619047616E-2</v>
      </c>
      <c r="F35" s="2">
        <f t="shared" si="6"/>
        <v>0</v>
      </c>
      <c r="G35" s="2">
        <f>SUM(B35:F35)</f>
        <v>1</v>
      </c>
    </row>
  </sheetData>
  <mergeCells count="13">
    <mergeCell ref="F2:I2"/>
    <mergeCell ref="J2:J3"/>
    <mergeCell ref="A20:A21"/>
    <mergeCell ref="A2:A3"/>
    <mergeCell ref="B2:C2"/>
    <mergeCell ref="D2:D3"/>
    <mergeCell ref="E2:E3"/>
    <mergeCell ref="B6:C6"/>
    <mergeCell ref="F6:I6"/>
    <mergeCell ref="B7:C7"/>
    <mergeCell ref="F7:I7"/>
    <mergeCell ref="A18:A19"/>
    <mergeCell ref="A22:A2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9.6640625" style="1" bestFit="1" customWidth="1"/>
    <col min="3" max="16384" width="9" style="1"/>
  </cols>
  <sheetData>
    <row r="1" spans="1:10">
      <c r="A1" s="4" t="s">
        <v>56</v>
      </c>
      <c r="B1" s="22"/>
      <c r="C1" s="22"/>
    </row>
    <row r="2" spans="1:10">
      <c r="A2" s="35"/>
      <c r="B2" s="37" t="s">
        <v>47</v>
      </c>
      <c r="C2" s="37"/>
      <c r="D2" s="38" t="s">
        <v>46</v>
      </c>
      <c r="E2" s="33" t="s">
        <v>45</v>
      </c>
      <c r="F2" s="27" t="s">
        <v>1</v>
      </c>
      <c r="G2" s="29"/>
      <c r="H2" s="29"/>
      <c r="I2" s="28"/>
      <c r="J2" s="35" t="s">
        <v>0</v>
      </c>
    </row>
    <row r="3" spans="1:10">
      <c r="A3" s="36"/>
      <c r="B3" s="24" t="s">
        <v>43</v>
      </c>
      <c r="C3" s="24" t="s">
        <v>27</v>
      </c>
      <c r="D3" s="39"/>
      <c r="E3" s="34"/>
      <c r="F3" s="24" t="s">
        <v>41</v>
      </c>
      <c r="G3" s="24" t="s">
        <v>40</v>
      </c>
      <c r="H3" s="24" t="s">
        <v>39</v>
      </c>
      <c r="I3" s="24" t="s">
        <v>1</v>
      </c>
      <c r="J3" s="36"/>
    </row>
    <row r="4" spans="1:10">
      <c r="A4" s="24" t="s">
        <v>3</v>
      </c>
      <c r="B4" s="20">
        <v>131</v>
      </c>
      <c r="C4" s="20">
        <v>1</v>
      </c>
      <c r="D4" s="20">
        <v>0</v>
      </c>
      <c r="E4" s="20">
        <v>1</v>
      </c>
      <c r="F4" s="20">
        <v>0</v>
      </c>
      <c r="G4" s="20">
        <v>4</v>
      </c>
      <c r="H4" s="20">
        <v>1</v>
      </c>
      <c r="I4" s="20">
        <v>1</v>
      </c>
      <c r="J4" s="20">
        <f>SUM(B4:I4)</f>
        <v>139</v>
      </c>
    </row>
    <row r="5" spans="1:10">
      <c r="A5" s="24" t="s">
        <v>2</v>
      </c>
      <c r="B5" s="19">
        <f>B4/139</f>
        <v>0.94244604316546765</v>
      </c>
      <c r="C5" s="19">
        <f t="shared" ref="C5:I5" si="0">C4/139</f>
        <v>7.1942446043165471E-3</v>
      </c>
      <c r="D5" s="19">
        <f t="shared" si="0"/>
        <v>0</v>
      </c>
      <c r="E5" s="19">
        <f t="shared" si="0"/>
        <v>7.1942446043165471E-3</v>
      </c>
      <c r="F5" s="19">
        <f t="shared" si="0"/>
        <v>0</v>
      </c>
      <c r="G5" s="19">
        <f t="shared" si="0"/>
        <v>2.8776978417266189E-2</v>
      </c>
      <c r="H5" s="19">
        <f t="shared" si="0"/>
        <v>7.1942446043165471E-3</v>
      </c>
      <c r="I5" s="19">
        <f t="shared" si="0"/>
        <v>7.1942446043165471E-3</v>
      </c>
      <c r="J5" s="19">
        <f>SUM(B5:I5)</f>
        <v>0.99999999999999989</v>
      </c>
    </row>
    <row r="6" spans="1:10">
      <c r="A6" s="24" t="s">
        <v>3</v>
      </c>
      <c r="B6" s="27">
        <f>SUM(B4:C4)</f>
        <v>132</v>
      </c>
      <c r="C6" s="28"/>
      <c r="D6" s="20">
        <f>D4</f>
        <v>0</v>
      </c>
      <c r="E6" s="20">
        <f>E4</f>
        <v>1</v>
      </c>
      <c r="F6" s="27">
        <f>SUM(F4:I4)</f>
        <v>6</v>
      </c>
      <c r="G6" s="29"/>
      <c r="H6" s="29"/>
      <c r="I6" s="28"/>
      <c r="J6" s="20">
        <f>SUM(B6:I6)</f>
        <v>139</v>
      </c>
    </row>
    <row r="7" spans="1:10">
      <c r="A7" s="24" t="s">
        <v>2</v>
      </c>
      <c r="B7" s="30">
        <f>B6/139</f>
        <v>0.94964028776978415</v>
      </c>
      <c r="C7" s="31"/>
      <c r="D7" s="19">
        <f>D5</f>
        <v>0</v>
      </c>
      <c r="E7" s="19">
        <f>E5</f>
        <v>7.1942446043165471E-3</v>
      </c>
      <c r="F7" s="30">
        <f>F6/139</f>
        <v>4.3165467625899283E-2</v>
      </c>
      <c r="G7" s="32"/>
      <c r="H7" s="32"/>
      <c r="I7" s="31"/>
      <c r="J7" s="19">
        <f>SUM(B7:I7)</f>
        <v>0.99999999999999989</v>
      </c>
    </row>
    <row r="8" spans="1:10">
      <c r="A8" s="18"/>
      <c r="B8" s="17"/>
      <c r="C8" s="16"/>
      <c r="D8" s="15"/>
      <c r="E8" s="15"/>
      <c r="F8" s="17"/>
      <c r="G8" s="16"/>
      <c r="H8" s="16"/>
      <c r="I8" s="16"/>
      <c r="J8" s="15"/>
    </row>
    <row r="9" spans="1:10">
      <c r="F9" s="1" t="s">
        <v>38</v>
      </c>
    </row>
    <row r="10" spans="1:10">
      <c r="A10" s="4" t="s">
        <v>68</v>
      </c>
    </row>
    <row r="11" spans="1:10">
      <c r="A11" s="11"/>
      <c r="B11" s="24" t="s">
        <v>37</v>
      </c>
      <c r="C11" s="24" t="s">
        <v>36</v>
      </c>
      <c r="D11" s="24" t="s">
        <v>0</v>
      </c>
    </row>
    <row r="12" spans="1:10">
      <c r="A12" s="23" t="s">
        <v>3</v>
      </c>
      <c r="B12" s="3">
        <v>0</v>
      </c>
      <c r="C12" s="3">
        <v>0</v>
      </c>
      <c r="D12" s="3">
        <f>SUM(B12:C12)</f>
        <v>0</v>
      </c>
    </row>
    <row r="13" spans="1:10">
      <c r="A13" s="23" t="s">
        <v>2</v>
      </c>
      <c r="B13" s="2">
        <v>0</v>
      </c>
      <c r="C13" s="2">
        <v>0</v>
      </c>
      <c r="D13" s="2">
        <f>SUM(B13:C13)</f>
        <v>0</v>
      </c>
    </row>
    <row r="14" spans="1:10">
      <c r="A14" s="6"/>
      <c r="B14" s="5"/>
      <c r="C14" s="5"/>
      <c r="D14" s="5"/>
      <c r="E14" s="5"/>
      <c r="F14" s="5"/>
    </row>
    <row r="16" spans="1:10">
      <c r="A16" s="4" t="s">
        <v>57</v>
      </c>
    </row>
    <row r="17" spans="1:18">
      <c r="A17" s="23"/>
      <c r="B17" s="24" t="s">
        <v>34</v>
      </c>
      <c r="C17" s="24" t="s">
        <v>33</v>
      </c>
      <c r="D17" s="24" t="s">
        <v>32</v>
      </c>
      <c r="E17" s="24" t="s">
        <v>31</v>
      </c>
      <c r="F17" s="24" t="s">
        <v>30</v>
      </c>
      <c r="G17" s="24" t="s">
        <v>29</v>
      </c>
      <c r="H17" s="24" t="s">
        <v>1</v>
      </c>
      <c r="I17" s="24" t="s">
        <v>0</v>
      </c>
    </row>
    <row r="18" spans="1:18">
      <c r="A18" s="25" t="s">
        <v>28</v>
      </c>
      <c r="B18" s="14">
        <v>114</v>
      </c>
      <c r="C18" s="14">
        <v>7</v>
      </c>
      <c r="D18" s="14">
        <v>4</v>
      </c>
      <c r="E18" s="14">
        <v>0</v>
      </c>
      <c r="F18" s="14">
        <v>2</v>
      </c>
      <c r="G18" s="14">
        <v>0</v>
      </c>
      <c r="H18" s="14">
        <v>4</v>
      </c>
      <c r="I18" s="14">
        <f>SUM(B18:H18)</f>
        <v>131</v>
      </c>
    </row>
    <row r="19" spans="1:18">
      <c r="A19" s="26"/>
      <c r="B19" s="13">
        <f>B18/131</f>
        <v>0.87022900763358779</v>
      </c>
      <c r="C19" s="13">
        <f t="shared" ref="C19:H19" si="1">C18/131</f>
        <v>5.3435114503816793E-2</v>
      </c>
      <c r="D19" s="13">
        <f t="shared" si="1"/>
        <v>3.0534351145038167E-2</v>
      </c>
      <c r="E19" s="13">
        <f t="shared" si="1"/>
        <v>0</v>
      </c>
      <c r="F19" s="13">
        <f t="shared" si="1"/>
        <v>1.5267175572519083E-2</v>
      </c>
      <c r="G19" s="13">
        <f t="shared" si="1"/>
        <v>0</v>
      </c>
      <c r="H19" s="13">
        <f t="shared" si="1"/>
        <v>3.0534351145038167E-2</v>
      </c>
      <c r="I19" s="13">
        <f>SUM(B19:H19)</f>
        <v>1</v>
      </c>
    </row>
    <row r="20" spans="1:18">
      <c r="A20" s="25" t="s">
        <v>27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1</v>
      </c>
      <c r="I20" s="14">
        <f>SUM(B20:H20)</f>
        <v>1</v>
      </c>
    </row>
    <row r="21" spans="1:18">
      <c r="A21" s="26"/>
      <c r="B21" s="13">
        <f>B20/1</f>
        <v>0</v>
      </c>
      <c r="C21" s="13">
        <f t="shared" ref="C21:H21" si="2">C20/1</f>
        <v>0</v>
      </c>
      <c r="D21" s="13">
        <f t="shared" si="2"/>
        <v>0</v>
      </c>
      <c r="E21" s="13">
        <f t="shared" si="2"/>
        <v>0</v>
      </c>
      <c r="F21" s="13">
        <f t="shared" si="2"/>
        <v>0</v>
      </c>
      <c r="G21" s="13">
        <f t="shared" si="2"/>
        <v>0</v>
      </c>
      <c r="H21" s="13">
        <f t="shared" si="2"/>
        <v>1</v>
      </c>
      <c r="I21" s="13">
        <f>SUM(B21:H21)</f>
        <v>1</v>
      </c>
    </row>
    <row r="22" spans="1:18">
      <c r="A22" s="25" t="s">
        <v>0</v>
      </c>
      <c r="B22" s="14">
        <f t="shared" ref="B22:I22" si="3">SUM(B18+B20)</f>
        <v>114</v>
      </c>
      <c r="C22" s="14">
        <f t="shared" si="3"/>
        <v>7</v>
      </c>
      <c r="D22" s="14">
        <f t="shared" si="3"/>
        <v>4</v>
      </c>
      <c r="E22" s="14">
        <f t="shared" si="3"/>
        <v>0</v>
      </c>
      <c r="F22" s="14">
        <f t="shared" si="3"/>
        <v>2</v>
      </c>
      <c r="G22" s="14">
        <f t="shared" si="3"/>
        <v>0</v>
      </c>
      <c r="H22" s="14">
        <f t="shared" si="3"/>
        <v>5</v>
      </c>
      <c r="I22" s="14">
        <f t="shared" si="3"/>
        <v>132</v>
      </c>
    </row>
    <row r="23" spans="1:18">
      <c r="A23" s="26"/>
      <c r="B23" s="13">
        <f>B22/132</f>
        <v>0.86363636363636365</v>
      </c>
      <c r="C23" s="13">
        <f t="shared" ref="C23:H23" si="4">C22/132</f>
        <v>5.3030303030303032E-2</v>
      </c>
      <c r="D23" s="13">
        <f t="shared" si="4"/>
        <v>3.0303030303030304E-2</v>
      </c>
      <c r="E23" s="13">
        <f t="shared" si="4"/>
        <v>0</v>
      </c>
      <c r="F23" s="13">
        <f t="shared" si="4"/>
        <v>1.5151515151515152E-2</v>
      </c>
      <c r="G23" s="13">
        <f t="shared" si="4"/>
        <v>0</v>
      </c>
      <c r="H23" s="13">
        <f t="shared" si="4"/>
        <v>3.787878787878788E-2</v>
      </c>
      <c r="I23" s="13">
        <f>SUM(B23:H23)</f>
        <v>0.99999999999999989</v>
      </c>
    </row>
    <row r="24" spans="1:18">
      <c r="A24" s="6"/>
      <c r="B24" s="12"/>
      <c r="C24" s="12"/>
      <c r="D24" s="12"/>
      <c r="E24" s="12"/>
      <c r="F24" s="12"/>
      <c r="G24" s="12"/>
      <c r="H24" s="12"/>
      <c r="I24" s="12"/>
    </row>
    <row r="26" spans="1:18">
      <c r="A26" s="4" t="s">
        <v>51</v>
      </c>
    </row>
    <row r="27" spans="1:18" ht="55.2">
      <c r="A27" s="3"/>
      <c r="B27" s="10" t="s">
        <v>25</v>
      </c>
      <c r="C27" s="10" t="s">
        <v>24</v>
      </c>
      <c r="D27" s="10" t="s">
        <v>23</v>
      </c>
      <c r="E27" s="10" t="s">
        <v>22</v>
      </c>
      <c r="F27" s="10" t="s">
        <v>21</v>
      </c>
      <c r="G27" s="10" t="s">
        <v>20</v>
      </c>
      <c r="H27" s="10" t="s">
        <v>19</v>
      </c>
      <c r="I27" s="10" t="s">
        <v>18</v>
      </c>
      <c r="J27" s="10" t="s">
        <v>17</v>
      </c>
      <c r="K27" s="10" t="s">
        <v>16</v>
      </c>
      <c r="L27" s="10" t="s">
        <v>15</v>
      </c>
      <c r="M27" s="10" t="s">
        <v>14</v>
      </c>
      <c r="N27" s="10" t="s">
        <v>13</v>
      </c>
      <c r="O27" s="10" t="s">
        <v>12</v>
      </c>
      <c r="P27" s="10" t="s">
        <v>11</v>
      </c>
      <c r="Q27" s="10" t="s">
        <v>10</v>
      </c>
      <c r="R27" s="10" t="s">
        <v>0</v>
      </c>
    </row>
    <row r="28" spans="1:18">
      <c r="A28" s="23" t="s">
        <v>3</v>
      </c>
      <c r="B28" s="3">
        <v>0</v>
      </c>
      <c r="C28" s="3">
        <v>0</v>
      </c>
      <c r="D28" s="3">
        <v>0</v>
      </c>
      <c r="E28" s="3">
        <v>0</v>
      </c>
      <c r="F28" s="3">
        <v>102</v>
      </c>
      <c r="G28" s="3">
        <v>3</v>
      </c>
      <c r="H28" s="3">
        <v>0</v>
      </c>
      <c r="I28" s="3">
        <v>0</v>
      </c>
      <c r="J28" s="3">
        <v>2</v>
      </c>
      <c r="K28" s="3">
        <v>1</v>
      </c>
      <c r="L28" s="3">
        <v>3</v>
      </c>
      <c r="M28" s="3">
        <v>3</v>
      </c>
      <c r="N28" s="3">
        <v>5</v>
      </c>
      <c r="O28" s="3">
        <v>0</v>
      </c>
      <c r="P28" s="3">
        <v>11</v>
      </c>
      <c r="Q28" s="3">
        <v>2</v>
      </c>
      <c r="R28" s="3">
        <f>SUM(B28:Q28)</f>
        <v>132</v>
      </c>
    </row>
    <row r="29" spans="1:18">
      <c r="A29" s="23" t="s">
        <v>2</v>
      </c>
      <c r="B29" s="2">
        <f>B28/132</f>
        <v>0</v>
      </c>
      <c r="C29" s="2">
        <f t="shared" ref="C29:Q29" si="5">C28/132</f>
        <v>0</v>
      </c>
      <c r="D29" s="2">
        <f t="shared" si="5"/>
        <v>0</v>
      </c>
      <c r="E29" s="2">
        <f t="shared" si="5"/>
        <v>0</v>
      </c>
      <c r="F29" s="2">
        <f t="shared" si="5"/>
        <v>0.77272727272727271</v>
      </c>
      <c r="G29" s="2">
        <f t="shared" si="5"/>
        <v>2.2727272727272728E-2</v>
      </c>
      <c r="H29" s="2">
        <f t="shared" si="5"/>
        <v>0</v>
      </c>
      <c r="I29" s="2">
        <f t="shared" si="5"/>
        <v>0</v>
      </c>
      <c r="J29" s="2">
        <f t="shared" si="5"/>
        <v>1.5151515151515152E-2</v>
      </c>
      <c r="K29" s="2">
        <f t="shared" si="5"/>
        <v>7.575757575757576E-3</v>
      </c>
      <c r="L29" s="2">
        <f t="shared" si="5"/>
        <v>2.2727272727272728E-2</v>
      </c>
      <c r="M29" s="2">
        <f t="shared" si="5"/>
        <v>2.2727272727272728E-2</v>
      </c>
      <c r="N29" s="2">
        <f t="shared" si="5"/>
        <v>3.787878787878788E-2</v>
      </c>
      <c r="O29" s="2">
        <f t="shared" si="5"/>
        <v>0</v>
      </c>
      <c r="P29" s="2">
        <f t="shared" si="5"/>
        <v>8.3333333333333329E-2</v>
      </c>
      <c r="Q29" s="2">
        <f t="shared" si="5"/>
        <v>1.5151515151515152E-2</v>
      </c>
      <c r="R29" s="2">
        <f>SUM(B29:Q29)</f>
        <v>0.99999999999999989</v>
      </c>
    </row>
    <row r="30" spans="1:18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2" spans="1:18">
      <c r="A32" s="4" t="s">
        <v>70</v>
      </c>
    </row>
    <row r="33" spans="1:7">
      <c r="A33" s="3"/>
      <c r="B33" s="24" t="s">
        <v>8</v>
      </c>
      <c r="C33" s="24" t="s">
        <v>7</v>
      </c>
      <c r="D33" s="24" t="s">
        <v>4</v>
      </c>
      <c r="E33" s="24" t="s">
        <v>6</v>
      </c>
      <c r="F33" s="24" t="s">
        <v>5</v>
      </c>
      <c r="G33" s="24" t="s">
        <v>0</v>
      </c>
    </row>
    <row r="34" spans="1:7">
      <c r="A34" s="23" t="s">
        <v>3</v>
      </c>
      <c r="B34" s="3">
        <v>80</v>
      </c>
      <c r="C34" s="3">
        <v>37</v>
      </c>
      <c r="D34" s="3">
        <v>11</v>
      </c>
      <c r="E34" s="3">
        <v>1</v>
      </c>
      <c r="F34" s="3">
        <v>3</v>
      </c>
      <c r="G34" s="3">
        <f>SUM(B34:F34)</f>
        <v>132</v>
      </c>
    </row>
    <row r="35" spans="1:7">
      <c r="A35" s="23" t="s">
        <v>2</v>
      </c>
      <c r="B35" s="2">
        <f>B34/132</f>
        <v>0.60606060606060608</v>
      </c>
      <c r="C35" s="2">
        <f t="shared" ref="C35:F35" si="6">C34/132</f>
        <v>0.28030303030303028</v>
      </c>
      <c r="D35" s="2">
        <f t="shared" si="6"/>
        <v>8.3333333333333329E-2</v>
      </c>
      <c r="E35" s="2">
        <f t="shared" si="6"/>
        <v>7.575757575757576E-3</v>
      </c>
      <c r="F35" s="2">
        <f t="shared" si="6"/>
        <v>2.2727272727272728E-2</v>
      </c>
      <c r="G35" s="2">
        <f>SUM(B35:F35)</f>
        <v>1</v>
      </c>
    </row>
  </sheetData>
  <mergeCells count="13">
    <mergeCell ref="F2:I2"/>
    <mergeCell ref="J2:J3"/>
    <mergeCell ref="A20:A21"/>
    <mergeCell ref="A2:A3"/>
    <mergeCell ref="B2:C2"/>
    <mergeCell ref="D2:D3"/>
    <mergeCell ref="E2:E3"/>
    <mergeCell ref="B6:C6"/>
    <mergeCell ref="F6:I6"/>
    <mergeCell ref="B7:C7"/>
    <mergeCell ref="F7:I7"/>
    <mergeCell ref="A18:A19"/>
    <mergeCell ref="A22:A2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9.6640625" style="1" bestFit="1" customWidth="1"/>
    <col min="3" max="16384" width="9" style="1"/>
  </cols>
  <sheetData>
    <row r="1" spans="1:10">
      <c r="A1" s="4" t="s">
        <v>48</v>
      </c>
      <c r="B1" s="22"/>
      <c r="C1" s="22"/>
    </row>
    <row r="2" spans="1:10">
      <c r="A2" s="35"/>
      <c r="B2" s="37" t="s">
        <v>47</v>
      </c>
      <c r="C2" s="37"/>
      <c r="D2" s="38" t="s">
        <v>46</v>
      </c>
      <c r="E2" s="33" t="s">
        <v>45</v>
      </c>
      <c r="F2" s="27" t="s">
        <v>1</v>
      </c>
      <c r="G2" s="29"/>
      <c r="H2" s="29"/>
      <c r="I2" s="28"/>
      <c r="J2" s="35" t="s">
        <v>0</v>
      </c>
    </row>
    <row r="3" spans="1:10">
      <c r="A3" s="36"/>
      <c r="B3" s="24" t="s">
        <v>43</v>
      </c>
      <c r="C3" s="24" t="s">
        <v>27</v>
      </c>
      <c r="D3" s="39"/>
      <c r="E3" s="34"/>
      <c r="F3" s="24" t="s">
        <v>41</v>
      </c>
      <c r="G3" s="24" t="s">
        <v>40</v>
      </c>
      <c r="H3" s="24" t="s">
        <v>39</v>
      </c>
      <c r="I3" s="24" t="s">
        <v>1</v>
      </c>
      <c r="J3" s="36"/>
    </row>
    <row r="4" spans="1:10">
      <c r="A4" s="24" t="s">
        <v>3</v>
      </c>
      <c r="B4" s="20">
        <v>54</v>
      </c>
      <c r="C4" s="20">
        <v>1</v>
      </c>
      <c r="D4" s="20">
        <v>0</v>
      </c>
      <c r="E4" s="20">
        <v>0</v>
      </c>
      <c r="F4" s="20">
        <v>0</v>
      </c>
      <c r="G4" s="20">
        <v>1</v>
      </c>
      <c r="H4" s="20">
        <v>3</v>
      </c>
      <c r="I4" s="20">
        <v>1</v>
      </c>
      <c r="J4" s="20">
        <f>SUM(B4:I4)</f>
        <v>60</v>
      </c>
    </row>
    <row r="5" spans="1:10">
      <c r="A5" s="24" t="s">
        <v>2</v>
      </c>
      <c r="B5" s="19">
        <f>B4/60</f>
        <v>0.9</v>
      </c>
      <c r="C5" s="19">
        <f t="shared" ref="C5:I5" si="0">C4/60</f>
        <v>1.6666666666666666E-2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1.6666666666666666E-2</v>
      </c>
      <c r="H5" s="19">
        <f t="shared" si="0"/>
        <v>0.05</v>
      </c>
      <c r="I5" s="19">
        <f t="shared" si="0"/>
        <v>1.6666666666666666E-2</v>
      </c>
      <c r="J5" s="19">
        <f>SUM(B5:I5)</f>
        <v>1.0000000000000002</v>
      </c>
    </row>
    <row r="6" spans="1:10">
      <c r="A6" s="24" t="s">
        <v>3</v>
      </c>
      <c r="B6" s="27">
        <f>SUM(B4:C4)</f>
        <v>55</v>
      </c>
      <c r="C6" s="28"/>
      <c r="D6" s="20">
        <f>D4</f>
        <v>0</v>
      </c>
      <c r="E6" s="20">
        <f>E4</f>
        <v>0</v>
      </c>
      <c r="F6" s="27">
        <f>SUM(F4:I4)</f>
        <v>5</v>
      </c>
      <c r="G6" s="29"/>
      <c r="H6" s="29"/>
      <c r="I6" s="28"/>
      <c r="J6" s="20">
        <f>SUM(B6:I6)</f>
        <v>60</v>
      </c>
    </row>
    <row r="7" spans="1:10">
      <c r="A7" s="24" t="s">
        <v>2</v>
      </c>
      <c r="B7" s="30">
        <f>B6/60</f>
        <v>0.91666666666666663</v>
      </c>
      <c r="C7" s="31"/>
      <c r="D7" s="19">
        <f>D5</f>
        <v>0</v>
      </c>
      <c r="E7" s="19">
        <f>E5</f>
        <v>0</v>
      </c>
      <c r="F7" s="30">
        <f>F6/60</f>
        <v>8.3333333333333329E-2</v>
      </c>
      <c r="G7" s="32"/>
      <c r="H7" s="32"/>
      <c r="I7" s="31"/>
      <c r="J7" s="19">
        <f>SUM(B7:I7)</f>
        <v>1</v>
      </c>
    </row>
    <row r="8" spans="1:10">
      <c r="A8" s="18"/>
      <c r="B8" s="17"/>
      <c r="C8" s="16"/>
      <c r="D8" s="15"/>
      <c r="E8" s="15"/>
      <c r="F8" s="17"/>
      <c r="G8" s="16"/>
      <c r="H8" s="16"/>
      <c r="I8" s="16"/>
      <c r="J8" s="15"/>
    </row>
    <row r="9" spans="1:10">
      <c r="F9" s="1" t="s">
        <v>38</v>
      </c>
    </row>
    <row r="10" spans="1:10">
      <c r="A10" s="4" t="s">
        <v>49</v>
      </c>
    </row>
    <row r="11" spans="1:10">
      <c r="A11" s="11"/>
      <c r="B11" s="24" t="s">
        <v>37</v>
      </c>
      <c r="C11" s="24" t="s">
        <v>36</v>
      </c>
      <c r="D11" s="24" t="s">
        <v>0</v>
      </c>
    </row>
    <row r="12" spans="1:10">
      <c r="A12" s="23" t="s">
        <v>3</v>
      </c>
      <c r="B12" s="3">
        <v>0</v>
      </c>
      <c r="C12" s="3">
        <v>0</v>
      </c>
      <c r="D12" s="3">
        <f>SUM(B12:C12)</f>
        <v>0</v>
      </c>
    </row>
    <row r="13" spans="1:10">
      <c r="A13" s="23" t="s">
        <v>2</v>
      </c>
      <c r="B13" s="2">
        <v>0</v>
      </c>
      <c r="C13" s="2">
        <v>0</v>
      </c>
      <c r="D13" s="2">
        <f>SUM(B13:C13)</f>
        <v>0</v>
      </c>
    </row>
    <row r="14" spans="1:10">
      <c r="A14" s="6"/>
      <c r="B14" s="5"/>
      <c r="C14" s="5"/>
      <c r="D14" s="5"/>
      <c r="E14" s="5"/>
      <c r="F14" s="5"/>
    </row>
    <row r="16" spans="1:10">
      <c r="A16" s="4" t="s">
        <v>54</v>
      </c>
    </row>
    <row r="17" spans="1:18">
      <c r="A17" s="23"/>
      <c r="B17" s="24" t="s">
        <v>34</v>
      </c>
      <c r="C17" s="24" t="s">
        <v>33</v>
      </c>
      <c r="D17" s="24" t="s">
        <v>32</v>
      </c>
      <c r="E17" s="24" t="s">
        <v>31</v>
      </c>
      <c r="F17" s="24" t="s">
        <v>30</v>
      </c>
      <c r="G17" s="24" t="s">
        <v>29</v>
      </c>
      <c r="H17" s="24" t="s">
        <v>1</v>
      </c>
      <c r="I17" s="24" t="s">
        <v>0</v>
      </c>
    </row>
    <row r="18" spans="1:18">
      <c r="A18" s="25" t="s">
        <v>28</v>
      </c>
      <c r="B18" s="14">
        <v>50</v>
      </c>
      <c r="C18" s="14">
        <v>1</v>
      </c>
      <c r="D18" s="14">
        <v>0</v>
      </c>
      <c r="E18" s="14">
        <v>1</v>
      </c>
      <c r="F18" s="14">
        <v>0</v>
      </c>
      <c r="G18" s="14">
        <v>0</v>
      </c>
      <c r="H18" s="14">
        <v>2</v>
      </c>
      <c r="I18" s="14">
        <f>SUM(B18:H18)</f>
        <v>54</v>
      </c>
    </row>
    <row r="19" spans="1:18">
      <c r="A19" s="26"/>
      <c r="B19" s="13">
        <f>B18/54</f>
        <v>0.92592592592592593</v>
      </c>
      <c r="C19" s="13">
        <f t="shared" ref="C19:H19" si="1">C18/54</f>
        <v>1.8518518518518517E-2</v>
      </c>
      <c r="D19" s="13">
        <f t="shared" si="1"/>
        <v>0</v>
      </c>
      <c r="E19" s="13">
        <f t="shared" si="1"/>
        <v>1.8518518518518517E-2</v>
      </c>
      <c r="F19" s="13">
        <f t="shared" si="1"/>
        <v>0</v>
      </c>
      <c r="G19" s="13">
        <f t="shared" si="1"/>
        <v>0</v>
      </c>
      <c r="H19" s="13">
        <f t="shared" si="1"/>
        <v>3.7037037037037035E-2</v>
      </c>
      <c r="I19" s="13">
        <f>SUM(B19:H19)</f>
        <v>1</v>
      </c>
    </row>
    <row r="20" spans="1:18">
      <c r="A20" s="25" t="s">
        <v>27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1</v>
      </c>
      <c r="H20" s="14">
        <v>0</v>
      </c>
      <c r="I20" s="14">
        <f>SUM(B20:H20)</f>
        <v>1</v>
      </c>
    </row>
    <row r="21" spans="1:18">
      <c r="A21" s="26"/>
      <c r="B21" s="13">
        <f>B20/1</f>
        <v>0</v>
      </c>
      <c r="C21" s="13">
        <f t="shared" ref="C21:H21" si="2">C20/1</f>
        <v>0</v>
      </c>
      <c r="D21" s="13">
        <f t="shared" si="2"/>
        <v>0</v>
      </c>
      <c r="E21" s="13">
        <f t="shared" si="2"/>
        <v>0</v>
      </c>
      <c r="F21" s="13">
        <f t="shared" si="2"/>
        <v>0</v>
      </c>
      <c r="G21" s="13">
        <f t="shared" si="2"/>
        <v>1</v>
      </c>
      <c r="H21" s="13">
        <f t="shared" si="2"/>
        <v>0</v>
      </c>
      <c r="I21" s="13">
        <f>SUM(B21:H21)</f>
        <v>1</v>
      </c>
    </row>
    <row r="22" spans="1:18">
      <c r="A22" s="25" t="s">
        <v>0</v>
      </c>
      <c r="B22" s="14">
        <f t="shared" ref="B22:I22" si="3">SUM(B18+B20)</f>
        <v>50</v>
      </c>
      <c r="C22" s="14">
        <f t="shared" si="3"/>
        <v>1</v>
      </c>
      <c r="D22" s="14">
        <f t="shared" si="3"/>
        <v>0</v>
      </c>
      <c r="E22" s="14">
        <f t="shared" si="3"/>
        <v>1</v>
      </c>
      <c r="F22" s="14">
        <f t="shared" si="3"/>
        <v>0</v>
      </c>
      <c r="G22" s="14">
        <f t="shared" si="3"/>
        <v>1</v>
      </c>
      <c r="H22" s="14">
        <f t="shared" si="3"/>
        <v>2</v>
      </c>
      <c r="I22" s="14">
        <f t="shared" si="3"/>
        <v>55</v>
      </c>
    </row>
    <row r="23" spans="1:18">
      <c r="A23" s="26"/>
      <c r="B23" s="13">
        <f>B22/55</f>
        <v>0.90909090909090906</v>
      </c>
      <c r="C23" s="13">
        <f t="shared" ref="C23:H23" si="4">C22/55</f>
        <v>1.8181818181818181E-2</v>
      </c>
      <c r="D23" s="13">
        <f t="shared" si="4"/>
        <v>0</v>
      </c>
      <c r="E23" s="13">
        <f t="shared" si="4"/>
        <v>1.8181818181818181E-2</v>
      </c>
      <c r="F23" s="13">
        <f t="shared" si="4"/>
        <v>0</v>
      </c>
      <c r="G23" s="13">
        <f t="shared" si="4"/>
        <v>1.8181818181818181E-2</v>
      </c>
      <c r="H23" s="13">
        <f t="shared" si="4"/>
        <v>3.6363636363636362E-2</v>
      </c>
      <c r="I23" s="13">
        <f>SUM(B23:H23)</f>
        <v>1</v>
      </c>
    </row>
    <row r="24" spans="1:18">
      <c r="A24" s="6"/>
      <c r="B24" s="12"/>
      <c r="C24" s="12"/>
      <c r="D24" s="12"/>
      <c r="E24" s="12"/>
      <c r="F24" s="12"/>
      <c r="G24" s="12"/>
      <c r="H24" s="12"/>
      <c r="I24" s="12"/>
    </row>
    <row r="26" spans="1:18">
      <c r="A26" s="4" t="s">
        <v>58</v>
      </c>
    </row>
    <row r="27" spans="1:18" ht="55.2">
      <c r="A27" s="3"/>
      <c r="B27" s="10" t="s">
        <v>25</v>
      </c>
      <c r="C27" s="10" t="s">
        <v>24</v>
      </c>
      <c r="D27" s="10" t="s">
        <v>23</v>
      </c>
      <c r="E27" s="10" t="s">
        <v>22</v>
      </c>
      <c r="F27" s="10" t="s">
        <v>21</v>
      </c>
      <c r="G27" s="10" t="s">
        <v>20</v>
      </c>
      <c r="H27" s="10" t="s">
        <v>19</v>
      </c>
      <c r="I27" s="10" t="s">
        <v>18</v>
      </c>
      <c r="J27" s="10" t="s">
        <v>17</v>
      </c>
      <c r="K27" s="10" t="s">
        <v>16</v>
      </c>
      <c r="L27" s="10" t="s">
        <v>15</v>
      </c>
      <c r="M27" s="10" t="s">
        <v>14</v>
      </c>
      <c r="N27" s="10" t="s">
        <v>13</v>
      </c>
      <c r="O27" s="10" t="s">
        <v>12</v>
      </c>
      <c r="P27" s="10" t="s">
        <v>11</v>
      </c>
      <c r="Q27" s="10" t="s">
        <v>10</v>
      </c>
      <c r="R27" s="10" t="s">
        <v>0</v>
      </c>
    </row>
    <row r="28" spans="1:18">
      <c r="A28" s="23" t="s">
        <v>3</v>
      </c>
      <c r="B28" s="3">
        <v>1</v>
      </c>
      <c r="C28" s="3">
        <v>1</v>
      </c>
      <c r="D28" s="3">
        <v>0</v>
      </c>
      <c r="E28" s="3">
        <v>1</v>
      </c>
      <c r="F28" s="3">
        <v>0</v>
      </c>
      <c r="G28" s="3">
        <v>2</v>
      </c>
      <c r="H28" s="3">
        <v>33</v>
      </c>
      <c r="I28" s="3">
        <v>3</v>
      </c>
      <c r="J28" s="3">
        <v>1</v>
      </c>
      <c r="K28" s="3">
        <v>2</v>
      </c>
      <c r="L28" s="3">
        <v>5</v>
      </c>
      <c r="M28" s="3">
        <v>0</v>
      </c>
      <c r="N28" s="3">
        <v>0</v>
      </c>
      <c r="O28" s="3">
        <v>4</v>
      </c>
      <c r="P28" s="3">
        <v>2</v>
      </c>
      <c r="Q28" s="3">
        <v>0</v>
      </c>
      <c r="R28" s="3">
        <f>SUM(B28:Q28)</f>
        <v>55</v>
      </c>
    </row>
    <row r="29" spans="1:18">
      <c r="A29" s="23" t="s">
        <v>2</v>
      </c>
      <c r="B29" s="2">
        <f>B28/55</f>
        <v>1.8181818181818181E-2</v>
      </c>
      <c r="C29" s="2">
        <f t="shared" ref="C29:Q29" si="5">C28/55</f>
        <v>1.8181818181818181E-2</v>
      </c>
      <c r="D29" s="2">
        <f t="shared" si="5"/>
        <v>0</v>
      </c>
      <c r="E29" s="2">
        <f t="shared" si="5"/>
        <v>1.8181818181818181E-2</v>
      </c>
      <c r="F29" s="2">
        <f t="shared" si="5"/>
        <v>0</v>
      </c>
      <c r="G29" s="2">
        <f t="shared" si="5"/>
        <v>3.6363636363636362E-2</v>
      </c>
      <c r="H29" s="2">
        <f t="shared" si="5"/>
        <v>0.6</v>
      </c>
      <c r="I29" s="2">
        <f t="shared" si="5"/>
        <v>5.4545454545454543E-2</v>
      </c>
      <c r="J29" s="2">
        <f t="shared" si="5"/>
        <v>1.8181818181818181E-2</v>
      </c>
      <c r="K29" s="2">
        <f t="shared" si="5"/>
        <v>3.6363636363636362E-2</v>
      </c>
      <c r="L29" s="2">
        <f t="shared" si="5"/>
        <v>9.0909090909090912E-2</v>
      </c>
      <c r="M29" s="2">
        <f t="shared" si="5"/>
        <v>0</v>
      </c>
      <c r="N29" s="2">
        <f t="shared" si="5"/>
        <v>0</v>
      </c>
      <c r="O29" s="2">
        <f t="shared" si="5"/>
        <v>7.2727272727272724E-2</v>
      </c>
      <c r="P29" s="2">
        <f t="shared" si="5"/>
        <v>3.6363636363636362E-2</v>
      </c>
      <c r="Q29" s="2">
        <f t="shared" si="5"/>
        <v>0</v>
      </c>
      <c r="R29" s="2">
        <f>SUM(B29:Q29)</f>
        <v>1</v>
      </c>
    </row>
    <row r="30" spans="1:18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2" spans="1:18">
      <c r="A32" s="4" t="s">
        <v>61</v>
      </c>
    </row>
    <row r="33" spans="1:7">
      <c r="A33" s="3"/>
      <c r="B33" s="24" t="s">
        <v>8</v>
      </c>
      <c r="C33" s="24" t="s">
        <v>7</v>
      </c>
      <c r="D33" s="24" t="s">
        <v>4</v>
      </c>
      <c r="E33" s="24" t="s">
        <v>6</v>
      </c>
      <c r="F33" s="24" t="s">
        <v>5</v>
      </c>
      <c r="G33" s="24" t="s">
        <v>0</v>
      </c>
    </row>
    <row r="34" spans="1:7">
      <c r="A34" s="23" t="s">
        <v>3</v>
      </c>
      <c r="B34" s="3">
        <v>6</v>
      </c>
      <c r="C34" s="3">
        <v>15</v>
      </c>
      <c r="D34" s="3">
        <v>31</v>
      </c>
      <c r="E34" s="3">
        <v>2</v>
      </c>
      <c r="F34" s="3">
        <v>1</v>
      </c>
      <c r="G34" s="3">
        <f>SUM(B34:F34)</f>
        <v>55</v>
      </c>
    </row>
    <row r="35" spans="1:7">
      <c r="A35" s="23" t="s">
        <v>2</v>
      </c>
      <c r="B35" s="2">
        <f>B34/55</f>
        <v>0.10909090909090909</v>
      </c>
      <c r="C35" s="2">
        <f t="shared" ref="C35:F35" si="6">C34/55</f>
        <v>0.27272727272727271</v>
      </c>
      <c r="D35" s="2">
        <f t="shared" si="6"/>
        <v>0.5636363636363636</v>
      </c>
      <c r="E35" s="2">
        <f t="shared" si="6"/>
        <v>3.6363636363636362E-2</v>
      </c>
      <c r="F35" s="2">
        <f t="shared" si="6"/>
        <v>1.8181818181818181E-2</v>
      </c>
      <c r="G35" s="2">
        <f>SUM(B35:F35)</f>
        <v>0.99999999999999989</v>
      </c>
    </row>
  </sheetData>
  <mergeCells count="13">
    <mergeCell ref="F2:I2"/>
    <mergeCell ref="J2:J3"/>
    <mergeCell ref="A20:A21"/>
    <mergeCell ref="A2:A3"/>
    <mergeCell ref="B2:C2"/>
    <mergeCell ref="D2:D3"/>
    <mergeCell ref="E2:E3"/>
    <mergeCell ref="B6:C6"/>
    <mergeCell ref="F6:I6"/>
    <mergeCell ref="B7:C7"/>
    <mergeCell ref="F7:I7"/>
    <mergeCell ref="A18:A19"/>
    <mergeCell ref="A22:A2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9.6640625" style="1" bestFit="1" customWidth="1"/>
    <col min="3" max="16384" width="9" style="1"/>
  </cols>
  <sheetData>
    <row r="1" spans="1:10">
      <c r="A1" s="4" t="s">
        <v>48</v>
      </c>
      <c r="B1" s="22"/>
      <c r="C1" s="22"/>
    </row>
    <row r="2" spans="1:10">
      <c r="A2" s="35"/>
      <c r="B2" s="37" t="s">
        <v>47</v>
      </c>
      <c r="C2" s="37"/>
      <c r="D2" s="38" t="s">
        <v>46</v>
      </c>
      <c r="E2" s="33" t="s">
        <v>45</v>
      </c>
      <c r="F2" s="27" t="s">
        <v>1</v>
      </c>
      <c r="G2" s="29"/>
      <c r="H2" s="29"/>
      <c r="I2" s="28"/>
      <c r="J2" s="35" t="s">
        <v>44</v>
      </c>
    </row>
    <row r="3" spans="1:10">
      <c r="A3" s="36"/>
      <c r="B3" s="8" t="s">
        <v>43</v>
      </c>
      <c r="C3" s="8" t="s">
        <v>42</v>
      </c>
      <c r="D3" s="39"/>
      <c r="E3" s="34"/>
      <c r="F3" s="8" t="s">
        <v>41</v>
      </c>
      <c r="G3" s="8" t="s">
        <v>40</v>
      </c>
      <c r="H3" s="8" t="s">
        <v>39</v>
      </c>
      <c r="I3" s="8" t="s">
        <v>1</v>
      </c>
      <c r="J3" s="36"/>
    </row>
    <row r="4" spans="1:10">
      <c r="A4" s="8" t="s">
        <v>3</v>
      </c>
      <c r="B4" s="20">
        <v>59</v>
      </c>
      <c r="C4" s="20">
        <v>1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1</v>
      </c>
      <c r="J4" s="20">
        <f>SUM(B4:I4)</f>
        <v>61</v>
      </c>
    </row>
    <row r="5" spans="1:10">
      <c r="A5" s="8" t="s">
        <v>2</v>
      </c>
      <c r="B5" s="19">
        <f>B4/61</f>
        <v>0.96721311475409832</v>
      </c>
      <c r="C5" s="19">
        <f t="shared" ref="C5:I5" si="0">C4/61</f>
        <v>1.6393442622950821E-2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1.6393442622950821E-2</v>
      </c>
      <c r="J5" s="19">
        <f>SUM(B5:I5)</f>
        <v>1</v>
      </c>
    </row>
    <row r="6" spans="1:10">
      <c r="A6" s="8" t="s">
        <v>3</v>
      </c>
      <c r="B6" s="27">
        <f>SUM(B4:C4)</f>
        <v>60</v>
      </c>
      <c r="C6" s="28"/>
      <c r="D6" s="20">
        <f>D4</f>
        <v>0</v>
      </c>
      <c r="E6" s="20">
        <f>E4</f>
        <v>0</v>
      </c>
      <c r="F6" s="27">
        <f>SUM(F4:I4)</f>
        <v>1</v>
      </c>
      <c r="G6" s="29"/>
      <c r="H6" s="29"/>
      <c r="I6" s="28"/>
      <c r="J6" s="20">
        <f>SUM(B6:I6)</f>
        <v>61</v>
      </c>
    </row>
    <row r="7" spans="1:10">
      <c r="A7" s="8" t="s">
        <v>2</v>
      </c>
      <c r="B7" s="30">
        <f>B6/61</f>
        <v>0.98360655737704916</v>
      </c>
      <c r="C7" s="31"/>
      <c r="D7" s="19">
        <f>D5</f>
        <v>0</v>
      </c>
      <c r="E7" s="19">
        <f>E5</f>
        <v>0</v>
      </c>
      <c r="F7" s="30">
        <f>F6/61</f>
        <v>1.6393442622950821E-2</v>
      </c>
      <c r="G7" s="32"/>
      <c r="H7" s="32"/>
      <c r="I7" s="31"/>
      <c r="J7" s="19">
        <f>SUM(B7:I7)</f>
        <v>1</v>
      </c>
    </row>
    <row r="8" spans="1:10">
      <c r="A8" s="18"/>
      <c r="B8" s="17"/>
      <c r="C8" s="16"/>
      <c r="D8" s="15"/>
      <c r="E8" s="15"/>
      <c r="F8" s="17"/>
      <c r="G8" s="16"/>
      <c r="H8" s="16"/>
      <c r="I8" s="16"/>
      <c r="J8" s="15"/>
    </row>
    <row r="9" spans="1:10">
      <c r="F9" s="1" t="s">
        <v>38</v>
      </c>
    </row>
    <row r="10" spans="1:10">
      <c r="A10" s="4" t="s">
        <v>53</v>
      </c>
    </row>
    <row r="11" spans="1:10">
      <c r="A11" s="11"/>
      <c r="B11" s="8" t="s">
        <v>37</v>
      </c>
      <c r="C11" s="8" t="s">
        <v>36</v>
      </c>
      <c r="D11" s="8" t="s">
        <v>35</v>
      </c>
    </row>
    <row r="12" spans="1:10">
      <c r="A12" s="7" t="s">
        <v>3</v>
      </c>
      <c r="B12" s="3">
        <v>0</v>
      </c>
      <c r="C12" s="3">
        <v>0</v>
      </c>
      <c r="D12" s="3">
        <f>SUM(B12:C12)</f>
        <v>0</v>
      </c>
    </row>
    <row r="13" spans="1:10">
      <c r="A13" s="7" t="s">
        <v>2</v>
      </c>
      <c r="B13" s="2">
        <v>0</v>
      </c>
      <c r="C13" s="2">
        <v>0</v>
      </c>
      <c r="D13" s="2">
        <f>SUM(B13:C13)</f>
        <v>0</v>
      </c>
    </row>
    <row r="14" spans="1:10">
      <c r="A14" s="6"/>
      <c r="B14" s="5"/>
      <c r="C14" s="5"/>
      <c r="D14" s="5"/>
      <c r="E14" s="5"/>
      <c r="F14" s="5"/>
    </row>
    <row r="16" spans="1:10">
      <c r="A16" s="4" t="s">
        <v>54</v>
      </c>
    </row>
    <row r="17" spans="1:18">
      <c r="A17" s="7"/>
      <c r="B17" s="8" t="s">
        <v>34</v>
      </c>
      <c r="C17" s="8" t="s">
        <v>33</v>
      </c>
      <c r="D17" s="8" t="s">
        <v>32</v>
      </c>
      <c r="E17" s="8" t="s">
        <v>31</v>
      </c>
      <c r="F17" s="8" t="s">
        <v>30</v>
      </c>
      <c r="G17" s="8" t="s">
        <v>29</v>
      </c>
      <c r="H17" s="8" t="s">
        <v>1</v>
      </c>
      <c r="I17" s="8" t="s">
        <v>0</v>
      </c>
    </row>
    <row r="18" spans="1:18">
      <c r="A18" s="25" t="s">
        <v>28</v>
      </c>
      <c r="B18" s="14">
        <v>39</v>
      </c>
      <c r="C18" s="14">
        <v>7</v>
      </c>
      <c r="D18" s="14">
        <v>4</v>
      </c>
      <c r="E18" s="14">
        <v>4</v>
      </c>
      <c r="F18" s="14">
        <v>4</v>
      </c>
      <c r="G18" s="14">
        <v>1</v>
      </c>
      <c r="H18" s="14">
        <v>0</v>
      </c>
      <c r="I18" s="14">
        <f>SUM(B18:H18)</f>
        <v>59</v>
      </c>
    </row>
    <row r="19" spans="1:18">
      <c r="A19" s="26"/>
      <c r="B19" s="13">
        <f>B18/59</f>
        <v>0.66101694915254239</v>
      </c>
      <c r="C19" s="13">
        <f t="shared" ref="C19:H19" si="1">C18/59</f>
        <v>0.11864406779661017</v>
      </c>
      <c r="D19" s="13">
        <f t="shared" si="1"/>
        <v>6.7796610169491525E-2</v>
      </c>
      <c r="E19" s="13">
        <f t="shared" si="1"/>
        <v>6.7796610169491525E-2</v>
      </c>
      <c r="F19" s="13">
        <f t="shared" si="1"/>
        <v>6.7796610169491525E-2</v>
      </c>
      <c r="G19" s="13">
        <f t="shared" si="1"/>
        <v>1.6949152542372881E-2</v>
      </c>
      <c r="H19" s="13">
        <f t="shared" si="1"/>
        <v>0</v>
      </c>
      <c r="I19" s="13">
        <f>SUM(B19:H19)</f>
        <v>1.0000000000000002</v>
      </c>
    </row>
    <row r="20" spans="1:18">
      <c r="A20" s="25" t="s">
        <v>27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1</v>
      </c>
      <c r="I20" s="14">
        <f>SUM(B20:H20)</f>
        <v>1</v>
      </c>
    </row>
    <row r="21" spans="1:18">
      <c r="A21" s="26"/>
      <c r="B21" s="13">
        <f>B20/1</f>
        <v>0</v>
      </c>
      <c r="C21" s="13">
        <f t="shared" ref="C21:H21" si="2">C20/1</f>
        <v>0</v>
      </c>
      <c r="D21" s="13">
        <f t="shared" si="2"/>
        <v>0</v>
      </c>
      <c r="E21" s="13">
        <f t="shared" si="2"/>
        <v>0</v>
      </c>
      <c r="F21" s="13">
        <f t="shared" si="2"/>
        <v>0</v>
      </c>
      <c r="G21" s="13">
        <f t="shared" si="2"/>
        <v>0</v>
      </c>
      <c r="H21" s="13">
        <f t="shared" si="2"/>
        <v>1</v>
      </c>
      <c r="I21" s="13">
        <f>SUM(B21:H21)</f>
        <v>1</v>
      </c>
    </row>
    <row r="22" spans="1:18">
      <c r="A22" s="25" t="s">
        <v>26</v>
      </c>
      <c r="B22" s="14">
        <f t="shared" ref="B22:I22" si="3">SUM(B18+B20)</f>
        <v>39</v>
      </c>
      <c r="C22" s="14">
        <f t="shared" si="3"/>
        <v>7</v>
      </c>
      <c r="D22" s="14">
        <f t="shared" si="3"/>
        <v>4</v>
      </c>
      <c r="E22" s="14">
        <f t="shared" si="3"/>
        <v>4</v>
      </c>
      <c r="F22" s="14">
        <f t="shared" si="3"/>
        <v>4</v>
      </c>
      <c r="G22" s="14">
        <f t="shared" si="3"/>
        <v>1</v>
      </c>
      <c r="H22" s="14">
        <f t="shared" si="3"/>
        <v>1</v>
      </c>
      <c r="I22" s="14">
        <f t="shared" si="3"/>
        <v>60</v>
      </c>
    </row>
    <row r="23" spans="1:18">
      <c r="A23" s="26"/>
      <c r="B23" s="13">
        <f>B22/60</f>
        <v>0.65</v>
      </c>
      <c r="C23" s="13">
        <f t="shared" ref="C23:H23" si="4">C22/60</f>
        <v>0.11666666666666667</v>
      </c>
      <c r="D23" s="13">
        <f t="shared" si="4"/>
        <v>6.6666666666666666E-2</v>
      </c>
      <c r="E23" s="13">
        <f t="shared" si="4"/>
        <v>6.6666666666666666E-2</v>
      </c>
      <c r="F23" s="13">
        <f t="shared" si="4"/>
        <v>6.6666666666666666E-2</v>
      </c>
      <c r="G23" s="13">
        <f t="shared" si="4"/>
        <v>1.6666666666666666E-2</v>
      </c>
      <c r="H23" s="13">
        <f t="shared" si="4"/>
        <v>1.6666666666666666E-2</v>
      </c>
      <c r="I23" s="13">
        <f>SUM(B23:H23)</f>
        <v>1</v>
      </c>
    </row>
    <row r="24" spans="1:18">
      <c r="A24" s="6"/>
      <c r="B24" s="12"/>
      <c r="C24" s="12"/>
      <c r="D24" s="12"/>
      <c r="E24" s="12"/>
      <c r="F24" s="12"/>
      <c r="G24" s="12"/>
      <c r="H24" s="12"/>
      <c r="I24" s="12"/>
    </row>
    <row r="26" spans="1:18">
      <c r="A26" s="4" t="s">
        <v>51</v>
      </c>
    </row>
    <row r="27" spans="1:18" ht="55.2">
      <c r="A27" s="3"/>
      <c r="B27" s="10" t="s">
        <v>25</v>
      </c>
      <c r="C27" s="10" t="s">
        <v>24</v>
      </c>
      <c r="D27" s="10" t="s">
        <v>23</v>
      </c>
      <c r="E27" s="10" t="s">
        <v>22</v>
      </c>
      <c r="F27" s="10" t="s">
        <v>21</v>
      </c>
      <c r="G27" s="10" t="s">
        <v>20</v>
      </c>
      <c r="H27" s="10" t="s">
        <v>19</v>
      </c>
      <c r="I27" s="10" t="s">
        <v>18</v>
      </c>
      <c r="J27" s="10" t="s">
        <v>17</v>
      </c>
      <c r="K27" s="10" t="s">
        <v>16</v>
      </c>
      <c r="L27" s="10" t="s">
        <v>15</v>
      </c>
      <c r="M27" s="10" t="s">
        <v>14</v>
      </c>
      <c r="N27" s="10" t="s">
        <v>13</v>
      </c>
      <c r="O27" s="10" t="s">
        <v>12</v>
      </c>
      <c r="P27" s="10" t="s">
        <v>11</v>
      </c>
      <c r="Q27" s="10" t="s">
        <v>10</v>
      </c>
      <c r="R27" s="10" t="s">
        <v>9</v>
      </c>
    </row>
    <row r="28" spans="1:18">
      <c r="A28" s="7" t="s">
        <v>3</v>
      </c>
      <c r="B28" s="3">
        <v>25</v>
      </c>
      <c r="C28" s="3">
        <v>2</v>
      </c>
      <c r="D28" s="3">
        <v>6</v>
      </c>
      <c r="E28" s="3">
        <v>2</v>
      </c>
      <c r="F28" s="3">
        <v>0</v>
      </c>
      <c r="G28" s="3">
        <v>3</v>
      </c>
      <c r="H28" s="3">
        <v>0</v>
      </c>
      <c r="I28" s="3">
        <v>2</v>
      </c>
      <c r="J28" s="3">
        <v>1</v>
      </c>
      <c r="K28" s="3">
        <v>6</v>
      </c>
      <c r="L28" s="3">
        <v>1</v>
      </c>
      <c r="M28" s="3">
        <v>4</v>
      </c>
      <c r="N28" s="3">
        <v>6</v>
      </c>
      <c r="O28" s="3">
        <v>0</v>
      </c>
      <c r="P28" s="3">
        <v>1</v>
      </c>
      <c r="Q28" s="3">
        <v>1</v>
      </c>
      <c r="R28" s="3">
        <f>SUM(B28:Q28)</f>
        <v>60</v>
      </c>
    </row>
    <row r="29" spans="1:18">
      <c r="A29" s="7" t="s">
        <v>2</v>
      </c>
      <c r="B29" s="2">
        <f>B28/60</f>
        <v>0.41666666666666669</v>
      </c>
      <c r="C29" s="2">
        <f t="shared" ref="C29:Q29" si="5">C28/60</f>
        <v>3.3333333333333333E-2</v>
      </c>
      <c r="D29" s="2">
        <f t="shared" si="5"/>
        <v>0.1</v>
      </c>
      <c r="E29" s="2">
        <f t="shared" si="5"/>
        <v>3.3333333333333333E-2</v>
      </c>
      <c r="F29" s="2">
        <f t="shared" si="5"/>
        <v>0</v>
      </c>
      <c r="G29" s="2">
        <f t="shared" si="5"/>
        <v>0.05</v>
      </c>
      <c r="H29" s="2">
        <f t="shared" si="5"/>
        <v>0</v>
      </c>
      <c r="I29" s="2">
        <f t="shared" si="5"/>
        <v>3.3333333333333333E-2</v>
      </c>
      <c r="J29" s="2">
        <f t="shared" si="5"/>
        <v>1.6666666666666666E-2</v>
      </c>
      <c r="K29" s="2">
        <f t="shared" si="5"/>
        <v>0.1</v>
      </c>
      <c r="L29" s="2">
        <f t="shared" si="5"/>
        <v>1.6666666666666666E-2</v>
      </c>
      <c r="M29" s="2">
        <f t="shared" si="5"/>
        <v>6.6666666666666666E-2</v>
      </c>
      <c r="N29" s="2">
        <f t="shared" si="5"/>
        <v>0.1</v>
      </c>
      <c r="O29" s="2">
        <f t="shared" si="5"/>
        <v>0</v>
      </c>
      <c r="P29" s="2">
        <f t="shared" si="5"/>
        <v>1.6666666666666666E-2</v>
      </c>
      <c r="Q29" s="2">
        <f t="shared" si="5"/>
        <v>1.6666666666666666E-2</v>
      </c>
      <c r="R29" s="2">
        <f>SUM(B29:Q29)</f>
        <v>1.0000000000000002</v>
      </c>
    </row>
    <row r="30" spans="1:18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2" spans="1:18">
      <c r="A32" s="4" t="s">
        <v>55</v>
      </c>
    </row>
    <row r="33" spans="1:7">
      <c r="A33" s="3"/>
      <c r="B33" s="8" t="s">
        <v>8</v>
      </c>
      <c r="C33" s="8" t="s">
        <v>7</v>
      </c>
      <c r="D33" s="8" t="s">
        <v>4</v>
      </c>
      <c r="E33" s="8" t="s">
        <v>6</v>
      </c>
      <c r="F33" s="8" t="s">
        <v>5</v>
      </c>
      <c r="G33" s="8" t="s">
        <v>0</v>
      </c>
    </row>
    <row r="34" spans="1:7">
      <c r="A34" s="7" t="s">
        <v>3</v>
      </c>
      <c r="B34" s="3">
        <v>28</v>
      </c>
      <c r="C34" s="3">
        <v>21</v>
      </c>
      <c r="D34" s="3">
        <v>11</v>
      </c>
      <c r="E34" s="3">
        <v>0</v>
      </c>
      <c r="F34" s="3">
        <v>0</v>
      </c>
      <c r="G34" s="3">
        <f>SUM(B34:F34)</f>
        <v>60</v>
      </c>
    </row>
    <row r="35" spans="1:7">
      <c r="A35" s="7" t="s">
        <v>2</v>
      </c>
      <c r="B35" s="2">
        <f>B34/60</f>
        <v>0.46666666666666667</v>
      </c>
      <c r="C35" s="2">
        <f t="shared" ref="C35:F35" si="6">C34/60</f>
        <v>0.35</v>
      </c>
      <c r="D35" s="2">
        <f t="shared" si="6"/>
        <v>0.18333333333333332</v>
      </c>
      <c r="E35" s="2">
        <f t="shared" si="6"/>
        <v>0</v>
      </c>
      <c r="F35" s="2">
        <f t="shared" si="6"/>
        <v>0</v>
      </c>
      <c r="G35" s="2">
        <f>SUM(B35:F35)</f>
        <v>1</v>
      </c>
    </row>
  </sheetData>
  <mergeCells count="13">
    <mergeCell ref="F2:I2"/>
    <mergeCell ref="J2:J3"/>
    <mergeCell ref="A20:A21"/>
    <mergeCell ref="A2:A3"/>
    <mergeCell ref="B2:C2"/>
    <mergeCell ref="D2:D3"/>
    <mergeCell ref="E2:E3"/>
    <mergeCell ref="B6:C6"/>
    <mergeCell ref="F6:I6"/>
    <mergeCell ref="B7:C7"/>
    <mergeCell ref="F7:I7"/>
    <mergeCell ref="A18:A19"/>
    <mergeCell ref="A22:A2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9.6640625" style="1" bestFit="1" customWidth="1"/>
    <col min="3" max="16384" width="9" style="1"/>
  </cols>
  <sheetData>
    <row r="1" spans="1:10">
      <c r="A1" s="4" t="s">
        <v>56</v>
      </c>
      <c r="B1" s="22"/>
      <c r="C1" s="22"/>
    </row>
    <row r="2" spans="1:10">
      <c r="A2" s="35"/>
      <c r="B2" s="37" t="s">
        <v>47</v>
      </c>
      <c r="C2" s="37"/>
      <c r="D2" s="38" t="s">
        <v>46</v>
      </c>
      <c r="E2" s="33" t="s">
        <v>45</v>
      </c>
      <c r="F2" s="27" t="s">
        <v>1</v>
      </c>
      <c r="G2" s="29"/>
      <c r="H2" s="29"/>
      <c r="I2" s="28"/>
      <c r="J2" s="35" t="s">
        <v>0</v>
      </c>
    </row>
    <row r="3" spans="1:10">
      <c r="A3" s="36"/>
      <c r="B3" s="24" t="s">
        <v>43</v>
      </c>
      <c r="C3" s="24" t="s">
        <v>27</v>
      </c>
      <c r="D3" s="39"/>
      <c r="E3" s="34"/>
      <c r="F3" s="24" t="s">
        <v>41</v>
      </c>
      <c r="G3" s="24" t="s">
        <v>40</v>
      </c>
      <c r="H3" s="24" t="s">
        <v>39</v>
      </c>
      <c r="I3" s="24" t="s">
        <v>1</v>
      </c>
      <c r="J3" s="36"/>
    </row>
    <row r="4" spans="1:10">
      <c r="A4" s="24" t="s">
        <v>3</v>
      </c>
      <c r="B4" s="20">
        <v>42</v>
      </c>
      <c r="C4" s="20">
        <v>0</v>
      </c>
      <c r="D4" s="20">
        <v>0</v>
      </c>
      <c r="E4" s="20">
        <v>1</v>
      </c>
      <c r="F4" s="20">
        <v>0</v>
      </c>
      <c r="G4" s="20">
        <v>2</v>
      </c>
      <c r="H4" s="20">
        <v>28</v>
      </c>
      <c r="I4" s="20">
        <v>0</v>
      </c>
      <c r="J4" s="20">
        <f>SUM(B4:I4)</f>
        <v>73</v>
      </c>
    </row>
    <row r="5" spans="1:10">
      <c r="A5" s="24" t="s">
        <v>2</v>
      </c>
      <c r="B5" s="19">
        <f>B4/73</f>
        <v>0.57534246575342463</v>
      </c>
      <c r="C5" s="19">
        <f t="shared" ref="C5:I5" si="0">C4/73</f>
        <v>0</v>
      </c>
      <c r="D5" s="19">
        <f t="shared" si="0"/>
        <v>0</v>
      </c>
      <c r="E5" s="19">
        <f t="shared" si="0"/>
        <v>1.3698630136986301E-2</v>
      </c>
      <c r="F5" s="19">
        <f t="shared" si="0"/>
        <v>0</v>
      </c>
      <c r="G5" s="19">
        <f t="shared" si="0"/>
        <v>2.7397260273972601E-2</v>
      </c>
      <c r="H5" s="19">
        <f t="shared" si="0"/>
        <v>0.38356164383561642</v>
      </c>
      <c r="I5" s="19">
        <f t="shared" si="0"/>
        <v>0</v>
      </c>
      <c r="J5" s="19">
        <f>SUM(B5:I5)</f>
        <v>0.99999999999999989</v>
      </c>
    </row>
    <row r="6" spans="1:10">
      <c r="A6" s="24" t="s">
        <v>3</v>
      </c>
      <c r="B6" s="27">
        <f>SUM(B4:C4)</f>
        <v>42</v>
      </c>
      <c r="C6" s="28"/>
      <c r="D6" s="20">
        <f>D4</f>
        <v>0</v>
      </c>
      <c r="E6" s="20">
        <f>E4</f>
        <v>1</v>
      </c>
      <c r="F6" s="27">
        <f>SUM(F4:I4)</f>
        <v>30</v>
      </c>
      <c r="G6" s="29"/>
      <c r="H6" s="29"/>
      <c r="I6" s="28"/>
      <c r="J6" s="20">
        <f>SUM(B6:I6)</f>
        <v>73</v>
      </c>
    </row>
    <row r="7" spans="1:10">
      <c r="A7" s="24" t="s">
        <v>2</v>
      </c>
      <c r="B7" s="30">
        <f>B6/73</f>
        <v>0.57534246575342463</v>
      </c>
      <c r="C7" s="31"/>
      <c r="D7" s="19">
        <f>D5</f>
        <v>0</v>
      </c>
      <c r="E7" s="19">
        <f>E5</f>
        <v>1.3698630136986301E-2</v>
      </c>
      <c r="F7" s="30">
        <f>F6/73</f>
        <v>0.41095890410958902</v>
      </c>
      <c r="G7" s="32"/>
      <c r="H7" s="32"/>
      <c r="I7" s="31"/>
      <c r="J7" s="19">
        <f>SUM(B7:I7)</f>
        <v>0.99999999999999989</v>
      </c>
    </row>
    <row r="8" spans="1:10">
      <c r="A8" s="18"/>
      <c r="B8" s="17"/>
      <c r="C8" s="16"/>
      <c r="D8" s="15"/>
      <c r="E8" s="15"/>
      <c r="F8" s="17"/>
      <c r="G8" s="16"/>
      <c r="H8" s="16"/>
      <c r="I8" s="16"/>
      <c r="J8" s="15"/>
    </row>
    <row r="9" spans="1:10">
      <c r="F9" s="1" t="s">
        <v>38</v>
      </c>
    </row>
    <row r="10" spans="1:10">
      <c r="A10" s="4" t="s">
        <v>49</v>
      </c>
    </row>
    <row r="11" spans="1:10">
      <c r="A11" s="11"/>
      <c r="B11" s="24" t="s">
        <v>37</v>
      </c>
      <c r="C11" s="24" t="s">
        <v>36</v>
      </c>
      <c r="D11" s="24" t="s">
        <v>0</v>
      </c>
    </row>
    <row r="12" spans="1:10">
      <c r="A12" s="23" t="s">
        <v>3</v>
      </c>
      <c r="B12" s="3">
        <v>0</v>
      </c>
      <c r="C12" s="3">
        <v>0</v>
      </c>
      <c r="D12" s="3">
        <f>SUM(B12:C12)</f>
        <v>0</v>
      </c>
    </row>
    <row r="13" spans="1:10">
      <c r="A13" s="23" t="s">
        <v>2</v>
      </c>
      <c r="B13" s="2">
        <v>0</v>
      </c>
      <c r="C13" s="2">
        <v>0</v>
      </c>
      <c r="D13" s="2">
        <f>SUM(B13:C13)</f>
        <v>0</v>
      </c>
    </row>
    <row r="14" spans="1:10">
      <c r="A14" s="6"/>
      <c r="B14" s="5"/>
      <c r="C14" s="5"/>
      <c r="D14" s="5"/>
      <c r="E14" s="5"/>
      <c r="F14" s="5"/>
    </row>
    <row r="16" spans="1:10">
      <c r="A16" s="4" t="s">
        <v>71</v>
      </c>
    </row>
    <row r="17" spans="1:18">
      <c r="A17" s="23"/>
      <c r="B17" s="24" t="s">
        <v>34</v>
      </c>
      <c r="C17" s="24" t="s">
        <v>33</v>
      </c>
      <c r="D17" s="24" t="s">
        <v>32</v>
      </c>
      <c r="E17" s="24" t="s">
        <v>31</v>
      </c>
      <c r="F17" s="24" t="s">
        <v>30</v>
      </c>
      <c r="G17" s="24" t="s">
        <v>29</v>
      </c>
      <c r="H17" s="24" t="s">
        <v>1</v>
      </c>
      <c r="I17" s="24" t="s">
        <v>0</v>
      </c>
    </row>
    <row r="18" spans="1:18">
      <c r="A18" s="25" t="s">
        <v>28</v>
      </c>
      <c r="B18" s="14">
        <v>40</v>
      </c>
      <c r="C18" s="14">
        <v>1</v>
      </c>
      <c r="D18" s="14">
        <v>0</v>
      </c>
      <c r="E18" s="14">
        <v>0</v>
      </c>
      <c r="F18" s="14">
        <v>1</v>
      </c>
      <c r="G18" s="14">
        <v>0</v>
      </c>
      <c r="H18" s="14">
        <v>0</v>
      </c>
      <c r="I18" s="14">
        <f>SUM(B18:H18)</f>
        <v>42</v>
      </c>
    </row>
    <row r="19" spans="1:18">
      <c r="A19" s="26"/>
      <c r="B19" s="13">
        <f>B18/42</f>
        <v>0.95238095238095233</v>
      </c>
      <c r="C19" s="13">
        <f t="shared" ref="C19:H19" si="1">C18/42</f>
        <v>2.3809523809523808E-2</v>
      </c>
      <c r="D19" s="13">
        <f t="shared" si="1"/>
        <v>0</v>
      </c>
      <c r="E19" s="13">
        <f t="shared" si="1"/>
        <v>0</v>
      </c>
      <c r="F19" s="13">
        <f t="shared" si="1"/>
        <v>2.3809523809523808E-2</v>
      </c>
      <c r="G19" s="13">
        <f t="shared" si="1"/>
        <v>0</v>
      </c>
      <c r="H19" s="13">
        <f t="shared" si="1"/>
        <v>0</v>
      </c>
      <c r="I19" s="13">
        <f>SUM(B19:H19)</f>
        <v>1</v>
      </c>
    </row>
    <row r="20" spans="1:18">
      <c r="A20" s="25" t="s">
        <v>27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>SUM(B20:H20)</f>
        <v>0</v>
      </c>
    </row>
    <row r="21" spans="1:18">
      <c r="A21" s="26"/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f>SUM(B21:H21)</f>
        <v>0</v>
      </c>
    </row>
    <row r="22" spans="1:18">
      <c r="A22" s="25" t="s">
        <v>0</v>
      </c>
      <c r="B22" s="14">
        <f t="shared" ref="B22:I22" si="2">SUM(B18+B20)</f>
        <v>40</v>
      </c>
      <c r="C22" s="14">
        <f t="shared" si="2"/>
        <v>1</v>
      </c>
      <c r="D22" s="14">
        <f t="shared" si="2"/>
        <v>0</v>
      </c>
      <c r="E22" s="14">
        <f t="shared" si="2"/>
        <v>0</v>
      </c>
      <c r="F22" s="14">
        <f t="shared" si="2"/>
        <v>1</v>
      </c>
      <c r="G22" s="14">
        <f t="shared" si="2"/>
        <v>0</v>
      </c>
      <c r="H22" s="14">
        <f t="shared" si="2"/>
        <v>0</v>
      </c>
      <c r="I22" s="14">
        <f t="shared" si="2"/>
        <v>42</v>
      </c>
    </row>
    <row r="23" spans="1:18">
      <c r="A23" s="26"/>
      <c r="B23" s="13">
        <f>B22/42</f>
        <v>0.95238095238095233</v>
      </c>
      <c r="C23" s="13">
        <f t="shared" ref="C23:H23" si="3">C22/42</f>
        <v>2.3809523809523808E-2</v>
      </c>
      <c r="D23" s="13">
        <f t="shared" si="3"/>
        <v>0</v>
      </c>
      <c r="E23" s="13">
        <f t="shared" si="3"/>
        <v>0</v>
      </c>
      <c r="F23" s="13">
        <f t="shared" si="3"/>
        <v>2.3809523809523808E-2</v>
      </c>
      <c r="G23" s="13">
        <f t="shared" si="3"/>
        <v>0</v>
      </c>
      <c r="H23" s="13">
        <f t="shared" si="3"/>
        <v>0</v>
      </c>
      <c r="I23" s="13">
        <f>SUM(B23:H23)</f>
        <v>1</v>
      </c>
    </row>
    <row r="24" spans="1:18">
      <c r="A24" s="6"/>
      <c r="B24" s="12"/>
      <c r="C24" s="12"/>
      <c r="D24" s="12"/>
      <c r="E24" s="12"/>
      <c r="F24" s="12"/>
      <c r="G24" s="12"/>
      <c r="H24" s="12"/>
      <c r="I24" s="12"/>
    </row>
    <row r="26" spans="1:18">
      <c r="A26" s="4" t="s">
        <v>72</v>
      </c>
    </row>
    <row r="27" spans="1:18" ht="55.2">
      <c r="A27" s="3"/>
      <c r="B27" s="10" t="s">
        <v>25</v>
      </c>
      <c r="C27" s="10" t="s">
        <v>24</v>
      </c>
      <c r="D27" s="10" t="s">
        <v>23</v>
      </c>
      <c r="E27" s="10" t="s">
        <v>22</v>
      </c>
      <c r="F27" s="10" t="s">
        <v>21</v>
      </c>
      <c r="G27" s="10" t="s">
        <v>20</v>
      </c>
      <c r="H27" s="10" t="s">
        <v>19</v>
      </c>
      <c r="I27" s="10" t="s">
        <v>18</v>
      </c>
      <c r="J27" s="10" t="s">
        <v>17</v>
      </c>
      <c r="K27" s="10" t="s">
        <v>16</v>
      </c>
      <c r="L27" s="10" t="s">
        <v>15</v>
      </c>
      <c r="M27" s="10" t="s">
        <v>14</v>
      </c>
      <c r="N27" s="10" t="s">
        <v>13</v>
      </c>
      <c r="O27" s="10" t="s">
        <v>12</v>
      </c>
      <c r="P27" s="10" t="s">
        <v>11</v>
      </c>
      <c r="Q27" s="10" t="s">
        <v>10</v>
      </c>
      <c r="R27" s="10" t="s">
        <v>0</v>
      </c>
    </row>
    <row r="28" spans="1:18">
      <c r="A28" s="23" t="s">
        <v>3</v>
      </c>
      <c r="B28" s="3">
        <v>38</v>
      </c>
      <c r="C28" s="3">
        <v>0</v>
      </c>
      <c r="D28" s="3">
        <v>0</v>
      </c>
      <c r="E28" s="3">
        <v>0</v>
      </c>
      <c r="F28" s="3">
        <v>2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f>SUM(B28:Q28)</f>
        <v>42</v>
      </c>
    </row>
    <row r="29" spans="1:18">
      <c r="A29" s="23" t="s">
        <v>2</v>
      </c>
      <c r="B29" s="2">
        <f>B28/42</f>
        <v>0.90476190476190477</v>
      </c>
      <c r="C29" s="2">
        <f t="shared" ref="C29:Q29" si="4">C28/42</f>
        <v>0</v>
      </c>
      <c r="D29" s="2">
        <f t="shared" si="4"/>
        <v>0</v>
      </c>
      <c r="E29" s="2">
        <f t="shared" si="4"/>
        <v>0</v>
      </c>
      <c r="F29" s="2">
        <f t="shared" si="4"/>
        <v>4.7619047619047616E-2</v>
      </c>
      <c r="G29" s="2">
        <f t="shared" si="4"/>
        <v>0</v>
      </c>
      <c r="H29" s="2">
        <f t="shared" si="4"/>
        <v>0</v>
      </c>
      <c r="I29" s="2">
        <f t="shared" si="4"/>
        <v>0</v>
      </c>
      <c r="J29" s="2">
        <f t="shared" si="4"/>
        <v>0</v>
      </c>
      <c r="K29" s="2">
        <f t="shared" si="4"/>
        <v>0</v>
      </c>
      <c r="L29" s="2">
        <f t="shared" si="4"/>
        <v>2.3809523809523808E-2</v>
      </c>
      <c r="M29" s="2">
        <f t="shared" si="4"/>
        <v>2.3809523809523808E-2</v>
      </c>
      <c r="N29" s="2">
        <f t="shared" si="4"/>
        <v>0</v>
      </c>
      <c r="O29" s="2">
        <f t="shared" si="4"/>
        <v>0</v>
      </c>
      <c r="P29" s="2">
        <f t="shared" si="4"/>
        <v>0</v>
      </c>
      <c r="Q29" s="2">
        <f t="shared" si="4"/>
        <v>0</v>
      </c>
      <c r="R29" s="2">
        <f>SUM(B29:Q29)</f>
        <v>1</v>
      </c>
    </row>
    <row r="30" spans="1:18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2" spans="1:18">
      <c r="A32" s="4" t="s">
        <v>61</v>
      </c>
    </row>
    <row r="33" spans="1:7">
      <c r="A33" s="3"/>
      <c r="B33" s="24" t="s">
        <v>8</v>
      </c>
      <c r="C33" s="24" t="s">
        <v>7</v>
      </c>
      <c r="D33" s="24" t="s">
        <v>4</v>
      </c>
      <c r="E33" s="24" t="s">
        <v>6</v>
      </c>
      <c r="F33" s="24" t="s">
        <v>5</v>
      </c>
      <c r="G33" s="24" t="s">
        <v>0</v>
      </c>
    </row>
    <row r="34" spans="1:7">
      <c r="A34" s="23" t="s">
        <v>3</v>
      </c>
      <c r="B34" s="3">
        <v>1</v>
      </c>
      <c r="C34" s="3">
        <v>30</v>
      </c>
      <c r="D34" s="3">
        <v>11</v>
      </c>
      <c r="E34" s="3">
        <v>0</v>
      </c>
      <c r="F34" s="3">
        <v>0</v>
      </c>
      <c r="G34" s="3">
        <f>SUM(B34:F34)</f>
        <v>42</v>
      </c>
    </row>
    <row r="35" spans="1:7">
      <c r="A35" s="23" t="s">
        <v>2</v>
      </c>
      <c r="B35" s="2">
        <f>B34/42</f>
        <v>2.3809523809523808E-2</v>
      </c>
      <c r="C35" s="2">
        <f t="shared" ref="C35:F35" si="5">C34/42</f>
        <v>0.7142857142857143</v>
      </c>
      <c r="D35" s="2">
        <f t="shared" si="5"/>
        <v>0.26190476190476192</v>
      </c>
      <c r="E35" s="2">
        <f t="shared" si="5"/>
        <v>0</v>
      </c>
      <c r="F35" s="2">
        <f t="shared" si="5"/>
        <v>0</v>
      </c>
      <c r="G35" s="2">
        <f>SUM(B35:F35)</f>
        <v>1</v>
      </c>
    </row>
  </sheetData>
  <mergeCells count="13">
    <mergeCell ref="F2:I2"/>
    <mergeCell ref="J2:J3"/>
    <mergeCell ref="A20:A21"/>
    <mergeCell ref="A2:A3"/>
    <mergeCell ref="B2:C2"/>
    <mergeCell ref="D2:D3"/>
    <mergeCell ref="E2:E3"/>
    <mergeCell ref="B6:C6"/>
    <mergeCell ref="F6:I6"/>
    <mergeCell ref="B7:C7"/>
    <mergeCell ref="F7:I7"/>
    <mergeCell ref="A18:A19"/>
    <mergeCell ref="A22:A2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9.6640625" style="1" bestFit="1" customWidth="1"/>
    <col min="3" max="16384" width="9" style="1"/>
  </cols>
  <sheetData>
    <row r="1" spans="1:10">
      <c r="A1" s="4" t="s">
        <v>48</v>
      </c>
      <c r="B1" s="22"/>
      <c r="C1" s="22"/>
    </row>
    <row r="2" spans="1:10">
      <c r="A2" s="35"/>
      <c r="B2" s="37" t="s">
        <v>47</v>
      </c>
      <c r="C2" s="37"/>
      <c r="D2" s="38" t="s">
        <v>46</v>
      </c>
      <c r="E2" s="33" t="s">
        <v>45</v>
      </c>
      <c r="F2" s="27" t="s">
        <v>1</v>
      </c>
      <c r="G2" s="29"/>
      <c r="H2" s="29"/>
      <c r="I2" s="28"/>
      <c r="J2" s="35" t="s">
        <v>0</v>
      </c>
    </row>
    <row r="3" spans="1:10">
      <c r="A3" s="36"/>
      <c r="B3" s="24" t="s">
        <v>43</v>
      </c>
      <c r="C3" s="24" t="s">
        <v>27</v>
      </c>
      <c r="D3" s="39"/>
      <c r="E3" s="34"/>
      <c r="F3" s="24" t="s">
        <v>41</v>
      </c>
      <c r="G3" s="24" t="s">
        <v>40</v>
      </c>
      <c r="H3" s="24" t="s">
        <v>39</v>
      </c>
      <c r="I3" s="24" t="s">
        <v>1</v>
      </c>
      <c r="J3" s="36"/>
    </row>
    <row r="4" spans="1:10">
      <c r="A4" s="24" t="s">
        <v>3</v>
      </c>
      <c r="B4" s="20">
        <v>36</v>
      </c>
      <c r="C4" s="20">
        <v>4</v>
      </c>
      <c r="D4" s="20">
        <v>0</v>
      </c>
      <c r="E4" s="20">
        <v>1</v>
      </c>
      <c r="F4" s="20">
        <v>0</v>
      </c>
      <c r="G4" s="20">
        <v>1</v>
      </c>
      <c r="H4" s="20">
        <v>0</v>
      </c>
      <c r="I4" s="20">
        <v>1</v>
      </c>
      <c r="J4" s="20">
        <f>SUM(B4:I4)</f>
        <v>43</v>
      </c>
    </row>
    <row r="5" spans="1:10">
      <c r="A5" s="24" t="s">
        <v>2</v>
      </c>
      <c r="B5" s="19">
        <f>B4/43</f>
        <v>0.83720930232558144</v>
      </c>
      <c r="C5" s="19">
        <f t="shared" ref="C5:I5" si="0">C4/43</f>
        <v>9.3023255813953487E-2</v>
      </c>
      <c r="D5" s="19">
        <f t="shared" si="0"/>
        <v>0</v>
      </c>
      <c r="E5" s="19">
        <f t="shared" si="0"/>
        <v>2.3255813953488372E-2</v>
      </c>
      <c r="F5" s="19">
        <f t="shared" si="0"/>
        <v>0</v>
      </c>
      <c r="G5" s="19">
        <f t="shared" si="0"/>
        <v>2.3255813953488372E-2</v>
      </c>
      <c r="H5" s="19">
        <f t="shared" si="0"/>
        <v>0</v>
      </c>
      <c r="I5" s="19">
        <f t="shared" si="0"/>
        <v>2.3255813953488372E-2</v>
      </c>
      <c r="J5" s="19">
        <f>SUM(B5:I5)</f>
        <v>1.0000000000000002</v>
      </c>
    </row>
    <row r="6" spans="1:10">
      <c r="A6" s="24" t="s">
        <v>3</v>
      </c>
      <c r="B6" s="27">
        <f>SUM(B4:C4)</f>
        <v>40</v>
      </c>
      <c r="C6" s="28"/>
      <c r="D6" s="20">
        <f>D4</f>
        <v>0</v>
      </c>
      <c r="E6" s="20">
        <f>E4</f>
        <v>1</v>
      </c>
      <c r="F6" s="27">
        <f>SUM(F4:I4)</f>
        <v>2</v>
      </c>
      <c r="G6" s="29"/>
      <c r="H6" s="29"/>
      <c r="I6" s="28"/>
      <c r="J6" s="20">
        <f>SUM(B6:I6)</f>
        <v>43</v>
      </c>
    </row>
    <row r="7" spans="1:10">
      <c r="A7" s="24" t="s">
        <v>2</v>
      </c>
      <c r="B7" s="30">
        <f>B6/43</f>
        <v>0.93023255813953487</v>
      </c>
      <c r="C7" s="31"/>
      <c r="D7" s="19">
        <f>D5</f>
        <v>0</v>
      </c>
      <c r="E7" s="19">
        <f>E5</f>
        <v>2.3255813953488372E-2</v>
      </c>
      <c r="F7" s="30">
        <f>F6/43</f>
        <v>4.6511627906976744E-2</v>
      </c>
      <c r="G7" s="32"/>
      <c r="H7" s="32"/>
      <c r="I7" s="31"/>
      <c r="J7" s="19">
        <f>SUM(B7:I7)</f>
        <v>1</v>
      </c>
    </row>
    <row r="8" spans="1:10">
      <c r="A8" s="18"/>
      <c r="B8" s="17"/>
      <c r="C8" s="16"/>
      <c r="D8" s="15"/>
      <c r="E8" s="15"/>
      <c r="F8" s="17"/>
      <c r="G8" s="16"/>
      <c r="H8" s="16"/>
      <c r="I8" s="16"/>
      <c r="J8" s="15"/>
    </row>
    <row r="9" spans="1:10">
      <c r="F9" s="1" t="s">
        <v>38</v>
      </c>
    </row>
    <row r="10" spans="1:10">
      <c r="A10" s="4" t="s">
        <v>49</v>
      </c>
    </row>
    <row r="11" spans="1:10">
      <c r="A11" s="11"/>
      <c r="B11" s="24" t="s">
        <v>37</v>
      </c>
      <c r="C11" s="24" t="s">
        <v>36</v>
      </c>
      <c r="D11" s="24" t="s">
        <v>0</v>
      </c>
    </row>
    <row r="12" spans="1:10">
      <c r="A12" s="23" t="s">
        <v>3</v>
      </c>
      <c r="B12" s="3">
        <v>0</v>
      </c>
      <c r="C12" s="3">
        <v>0</v>
      </c>
      <c r="D12" s="3">
        <f>SUM(B12:C12)</f>
        <v>0</v>
      </c>
    </row>
    <row r="13" spans="1:10">
      <c r="A13" s="23" t="s">
        <v>2</v>
      </c>
      <c r="B13" s="2">
        <v>0</v>
      </c>
      <c r="C13" s="2">
        <v>0</v>
      </c>
      <c r="D13" s="2">
        <f>SUM(B13:C13)</f>
        <v>0</v>
      </c>
    </row>
    <row r="14" spans="1:10">
      <c r="A14" s="6"/>
      <c r="B14" s="5"/>
      <c r="C14" s="5"/>
      <c r="D14" s="5"/>
      <c r="E14" s="5"/>
      <c r="F14" s="5"/>
    </row>
    <row r="16" spans="1:10">
      <c r="A16" s="4" t="s">
        <v>54</v>
      </c>
    </row>
    <row r="17" spans="1:18">
      <c r="A17" s="23"/>
      <c r="B17" s="24" t="s">
        <v>34</v>
      </c>
      <c r="C17" s="24" t="s">
        <v>33</v>
      </c>
      <c r="D17" s="24" t="s">
        <v>32</v>
      </c>
      <c r="E17" s="24" t="s">
        <v>31</v>
      </c>
      <c r="F17" s="24" t="s">
        <v>30</v>
      </c>
      <c r="G17" s="24" t="s">
        <v>29</v>
      </c>
      <c r="H17" s="24" t="s">
        <v>1</v>
      </c>
      <c r="I17" s="24" t="s">
        <v>0</v>
      </c>
    </row>
    <row r="18" spans="1:18">
      <c r="A18" s="25" t="s">
        <v>28</v>
      </c>
      <c r="B18" s="14">
        <v>32</v>
      </c>
      <c r="C18" s="14">
        <v>0</v>
      </c>
      <c r="D18" s="14">
        <v>0</v>
      </c>
      <c r="E18" s="14">
        <v>0</v>
      </c>
      <c r="F18" s="14">
        <v>3</v>
      </c>
      <c r="G18" s="14">
        <v>0</v>
      </c>
      <c r="H18" s="14">
        <v>1</v>
      </c>
      <c r="I18" s="14">
        <f>SUM(B18:H18)</f>
        <v>36</v>
      </c>
    </row>
    <row r="19" spans="1:18">
      <c r="A19" s="26"/>
      <c r="B19" s="13">
        <f>B18/36</f>
        <v>0.88888888888888884</v>
      </c>
      <c r="C19" s="13">
        <f t="shared" ref="C19:H19" si="1">C18/36</f>
        <v>0</v>
      </c>
      <c r="D19" s="13">
        <f t="shared" si="1"/>
        <v>0</v>
      </c>
      <c r="E19" s="13">
        <f t="shared" si="1"/>
        <v>0</v>
      </c>
      <c r="F19" s="13">
        <f t="shared" si="1"/>
        <v>8.3333333333333329E-2</v>
      </c>
      <c r="G19" s="13">
        <f t="shared" si="1"/>
        <v>0</v>
      </c>
      <c r="H19" s="13">
        <f t="shared" si="1"/>
        <v>2.7777777777777776E-2</v>
      </c>
      <c r="I19" s="13">
        <f>SUM(B19:H19)</f>
        <v>1</v>
      </c>
    </row>
    <row r="20" spans="1:18">
      <c r="A20" s="25" t="s">
        <v>27</v>
      </c>
      <c r="B20" s="14">
        <v>2</v>
      </c>
      <c r="C20" s="14">
        <v>0</v>
      </c>
      <c r="D20" s="14">
        <v>0</v>
      </c>
      <c r="E20" s="14">
        <v>0</v>
      </c>
      <c r="F20" s="14">
        <v>1</v>
      </c>
      <c r="G20" s="14">
        <v>1</v>
      </c>
      <c r="H20" s="14">
        <v>0</v>
      </c>
      <c r="I20" s="14">
        <f>SUM(B20:H20)</f>
        <v>4</v>
      </c>
    </row>
    <row r="21" spans="1:18">
      <c r="A21" s="26"/>
      <c r="B21" s="13">
        <f>B20/4</f>
        <v>0.5</v>
      </c>
      <c r="C21" s="13">
        <f t="shared" ref="C21:H21" si="2">C20/4</f>
        <v>0</v>
      </c>
      <c r="D21" s="13">
        <f t="shared" si="2"/>
        <v>0</v>
      </c>
      <c r="E21" s="13">
        <f t="shared" si="2"/>
        <v>0</v>
      </c>
      <c r="F21" s="13">
        <f t="shared" si="2"/>
        <v>0.25</v>
      </c>
      <c r="G21" s="13">
        <f t="shared" si="2"/>
        <v>0.25</v>
      </c>
      <c r="H21" s="13">
        <f t="shared" si="2"/>
        <v>0</v>
      </c>
      <c r="I21" s="13">
        <f>SUM(B21:H21)</f>
        <v>1</v>
      </c>
    </row>
    <row r="22" spans="1:18">
      <c r="A22" s="25" t="s">
        <v>0</v>
      </c>
      <c r="B22" s="14">
        <f t="shared" ref="B22:I22" si="3">SUM(B18+B20)</f>
        <v>34</v>
      </c>
      <c r="C22" s="14">
        <f t="shared" si="3"/>
        <v>0</v>
      </c>
      <c r="D22" s="14">
        <f t="shared" si="3"/>
        <v>0</v>
      </c>
      <c r="E22" s="14">
        <f t="shared" si="3"/>
        <v>0</v>
      </c>
      <c r="F22" s="14">
        <f t="shared" si="3"/>
        <v>4</v>
      </c>
      <c r="G22" s="14">
        <f t="shared" si="3"/>
        <v>1</v>
      </c>
      <c r="H22" s="14">
        <f t="shared" si="3"/>
        <v>1</v>
      </c>
      <c r="I22" s="14">
        <f t="shared" si="3"/>
        <v>40</v>
      </c>
    </row>
    <row r="23" spans="1:18">
      <c r="A23" s="26"/>
      <c r="B23" s="13">
        <f>B22/40</f>
        <v>0.85</v>
      </c>
      <c r="C23" s="13">
        <f t="shared" ref="C23:H23" si="4">C22/40</f>
        <v>0</v>
      </c>
      <c r="D23" s="13">
        <f t="shared" si="4"/>
        <v>0</v>
      </c>
      <c r="E23" s="13">
        <f t="shared" si="4"/>
        <v>0</v>
      </c>
      <c r="F23" s="13">
        <f t="shared" si="4"/>
        <v>0.1</v>
      </c>
      <c r="G23" s="13">
        <f t="shared" si="4"/>
        <v>2.5000000000000001E-2</v>
      </c>
      <c r="H23" s="13">
        <f t="shared" si="4"/>
        <v>2.5000000000000001E-2</v>
      </c>
      <c r="I23" s="13">
        <f>SUM(B23:H23)</f>
        <v>1</v>
      </c>
    </row>
    <row r="24" spans="1:18">
      <c r="A24" s="6"/>
      <c r="B24" s="12"/>
      <c r="C24" s="12"/>
      <c r="D24" s="12"/>
      <c r="E24" s="12"/>
      <c r="F24" s="12"/>
      <c r="G24" s="12"/>
      <c r="H24" s="12"/>
      <c r="I24" s="12"/>
    </row>
    <row r="26" spans="1:18">
      <c r="A26" s="4" t="s">
        <v>73</v>
      </c>
    </row>
    <row r="27" spans="1:18" ht="55.2">
      <c r="A27" s="3"/>
      <c r="B27" s="10" t="s">
        <v>25</v>
      </c>
      <c r="C27" s="10" t="s">
        <v>24</v>
      </c>
      <c r="D27" s="10" t="s">
        <v>23</v>
      </c>
      <c r="E27" s="10" t="s">
        <v>22</v>
      </c>
      <c r="F27" s="10" t="s">
        <v>21</v>
      </c>
      <c r="G27" s="10" t="s">
        <v>20</v>
      </c>
      <c r="H27" s="10" t="s">
        <v>19</v>
      </c>
      <c r="I27" s="10" t="s">
        <v>18</v>
      </c>
      <c r="J27" s="10" t="s">
        <v>17</v>
      </c>
      <c r="K27" s="10" t="s">
        <v>16</v>
      </c>
      <c r="L27" s="10" t="s">
        <v>15</v>
      </c>
      <c r="M27" s="10" t="s">
        <v>14</v>
      </c>
      <c r="N27" s="10" t="s">
        <v>13</v>
      </c>
      <c r="O27" s="10" t="s">
        <v>12</v>
      </c>
      <c r="P27" s="10" t="s">
        <v>11</v>
      </c>
      <c r="Q27" s="10" t="s">
        <v>10</v>
      </c>
      <c r="R27" s="10" t="s">
        <v>0</v>
      </c>
    </row>
    <row r="28" spans="1:18">
      <c r="A28" s="23" t="s">
        <v>3</v>
      </c>
      <c r="B28" s="3">
        <v>1</v>
      </c>
      <c r="C28" s="3">
        <v>8</v>
      </c>
      <c r="D28" s="3">
        <v>3</v>
      </c>
      <c r="E28" s="3">
        <v>0</v>
      </c>
      <c r="F28" s="3">
        <v>2</v>
      </c>
      <c r="G28" s="3">
        <v>1</v>
      </c>
      <c r="H28" s="3">
        <v>11</v>
      </c>
      <c r="I28" s="3">
        <v>0</v>
      </c>
      <c r="J28" s="3">
        <v>0</v>
      </c>
      <c r="K28" s="3">
        <v>1</v>
      </c>
      <c r="L28" s="3">
        <v>10</v>
      </c>
      <c r="M28" s="3">
        <v>1</v>
      </c>
      <c r="N28" s="3">
        <v>0</v>
      </c>
      <c r="O28" s="3">
        <v>1</v>
      </c>
      <c r="P28" s="3">
        <v>1</v>
      </c>
      <c r="Q28" s="3">
        <v>0</v>
      </c>
      <c r="R28" s="3">
        <f>SUM(B28:Q28)</f>
        <v>40</v>
      </c>
    </row>
    <row r="29" spans="1:18">
      <c r="A29" s="23" t="s">
        <v>2</v>
      </c>
      <c r="B29" s="2">
        <f>B28/40</f>
        <v>2.5000000000000001E-2</v>
      </c>
      <c r="C29" s="2">
        <f t="shared" ref="C29:Q29" si="5">C28/40</f>
        <v>0.2</v>
      </c>
      <c r="D29" s="2">
        <f t="shared" si="5"/>
        <v>7.4999999999999997E-2</v>
      </c>
      <c r="E29" s="2">
        <f t="shared" si="5"/>
        <v>0</v>
      </c>
      <c r="F29" s="2">
        <f t="shared" si="5"/>
        <v>0.05</v>
      </c>
      <c r="G29" s="2">
        <f t="shared" si="5"/>
        <v>2.5000000000000001E-2</v>
      </c>
      <c r="H29" s="2">
        <f t="shared" si="5"/>
        <v>0.27500000000000002</v>
      </c>
      <c r="I29" s="2">
        <f t="shared" si="5"/>
        <v>0</v>
      </c>
      <c r="J29" s="2">
        <f t="shared" si="5"/>
        <v>0</v>
      </c>
      <c r="K29" s="2">
        <f t="shared" si="5"/>
        <v>2.5000000000000001E-2</v>
      </c>
      <c r="L29" s="2">
        <f t="shared" si="5"/>
        <v>0.25</v>
      </c>
      <c r="M29" s="2">
        <f t="shared" si="5"/>
        <v>2.5000000000000001E-2</v>
      </c>
      <c r="N29" s="2">
        <f t="shared" si="5"/>
        <v>0</v>
      </c>
      <c r="O29" s="2">
        <f t="shared" si="5"/>
        <v>2.5000000000000001E-2</v>
      </c>
      <c r="P29" s="2">
        <f t="shared" si="5"/>
        <v>2.5000000000000001E-2</v>
      </c>
      <c r="Q29" s="2">
        <f t="shared" si="5"/>
        <v>0</v>
      </c>
      <c r="R29" s="2">
        <f>SUM(B29:Q29)</f>
        <v>1</v>
      </c>
    </row>
    <row r="30" spans="1:18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2" spans="1:18">
      <c r="A32" s="4" t="s">
        <v>61</v>
      </c>
    </row>
    <row r="33" spans="1:7">
      <c r="A33" s="3"/>
      <c r="B33" s="24" t="s">
        <v>8</v>
      </c>
      <c r="C33" s="24" t="s">
        <v>7</v>
      </c>
      <c r="D33" s="24" t="s">
        <v>4</v>
      </c>
      <c r="E33" s="24" t="s">
        <v>6</v>
      </c>
      <c r="F33" s="24" t="s">
        <v>5</v>
      </c>
      <c r="G33" s="24" t="s">
        <v>0</v>
      </c>
    </row>
    <row r="34" spans="1:7">
      <c r="A34" s="23" t="s">
        <v>3</v>
      </c>
      <c r="B34" s="3">
        <v>3</v>
      </c>
      <c r="C34" s="3">
        <v>16</v>
      </c>
      <c r="D34" s="3">
        <v>19</v>
      </c>
      <c r="E34" s="3">
        <v>1</v>
      </c>
      <c r="F34" s="3">
        <v>1</v>
      </c>
      <c r="G34" s="3">
        <f>SUM(B34:F34)</f>
        <v>40</v>
      </c>
    </row>
    <row r="35" spans="1:7">
      <c r="A35" s="23" t="s">
        <v>2</v>
      </c>
      <c r="B35" s="2">
        <f>B34/40</f>
        <v>7.4999999999999997E-2</v>
      </c>
      <c r="C35" s="2">
        <f t="shared" ref="C35:F35" si="6">C34/40</f>
        <v>0.4</v>
      </c>
      <c r="D35" s="2">
        <f t="shared" si="6"/>
        <v>0.47499999999999998</v>
      </c>
      <c r="E35" s="2">
        <f t="shared" si="6"/>
        <v>2.5000000000000001E-2</v>
      </c>
      <c r="F35" s="2">
        <f t="shared" si="6"/>
        <v>2.5000000000000001E-2</v>
      </c>
      <c r="G35" s="2">
        <f>SUM(B35:F35)</f>
        <v>1</v>
      </c>
    </row>
  </sheetData>
  <mergeCells count="13">
    <mergeCell ref="F2:I2"/>
    <mergeCell ref="J2:J3"/>
    <mergeCell ref="A20:A21"/>
    <mergeCell ref="A2:A3"/>
    <mergeCell ref="B2:C2"/>
    <mergeCell ref="D2:D3"/>
    <mergeCell ref="E2:E3"/>
    <mergeCell ref="B6:C6"/>
    <mergeCell ref="F6:I6"/>
    <mergeCell ref="B7:C7"/>
    <mergeCell ref="F7:I7"/>
    <mergeCell ref="A18:A19"/>
    <mergeCell ref="A22:A2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9.6640625" style="1" bestFit="1" customWidth="1"/>
    <col min="3" max="16384" width="9" style="1"/>
  </cols>
  <sheetData>
    <row r="1" spans="1:10">
      <c r="A1" s="4" t="s">
        <v>56</v>
      </c>
      <c r="B1" s="22"/>
      <c r="C1" s="22"/>
    </row>
    <row r="2" spans="1:10">
      <c r="A2" s="35"/>
      <c r="B2" s="37" t="s">
        <v>47</v>
      </c>
      <c r="C2" s="37"/>
      <c r="D2" s="38" t="s">
        <v>46</v>
      </c>
      <c r="E2" s="33" t="s">
        <v>45</v>
      </c>
      <c r="F2" s="27" t="s">
        <v>1</v>
      </c>
      <c r="G2" s="29"/>
      <c r="H2" s="29"/>
      <c r="I2" s="28"/>
      <c r="J2" s="35" t="s">
        <v>44</v>
      </c>
    </row>
    <row r="3" spans="1:10">
      <c r="A3" s="36"/>
      <c r="B3" s="8" t="s">
        <v>43</v>
      </c>
      <c r="C3" s="8" t="s">
        <v>42</v>
      </c>
      <c r="D3" s="39"/>
      <c r="E3" s="34"/>
      <c r="F3" s="8" t="s">
        <v>41</v>
      </c>
      <c r="G3" s="8" t="s">
        <v>40</v>
      </c>
      <c r="H3" s="8" t="s">
        <v>39</v>
      </c>
      <c r="I3" s="8" t="s">
        <v>1</v>
      </c>
      <c r="J3" s="36"/>
    </row>
    <row r="4" spans="1:10">
      <c r="A4" s="8" t="s">
        <v>3</v>
      </c>
      <c r="B4" s="20">
        <v>894</v>
      </c>
      <c r="C4" s="20">
        <v>36</v>
      </c>
      <c r="D4" s="20">
        <v>3</v>
      </c>
      <c r="E4" s="20">
        <v>7</v>
      </c>
      <c r="F4" s="20">
        <v>2</v>
      </c>
      <c r="G4" s="20">
        <v>31</v>
      </c>
      <c r="H4" s="20">
        <v>64</v>
      </c>
      <c r="I4" s="20">
        <v>10</v>
      </c>
      <c r="J4" s="20">
        <f>SUM(B4:I4)</f>
        <v>1047</v>
      </c>
    </row>
    <row r="5" spans="1:10">
      <c r="A5" s="8" t="s">
        <v>2</v>
      </c>
      <c r="B5" s="19">
        <f>B4/1047</f>
        <v>0.85386819484240684</v>
      </c>
      <c r="C5" s="19">
        <f t="shared" ref="C5:I5" si="0">C4/1047</f>
        <v>3.4383954154727794E-2</v>
      </c>
      <c r="D5" s="19">
        <f t="shared" si="0"/>
        <v>2.8653295128939827E-3</v>
      </c>
      <c r="E5" s="19">
        <f t="shared" si="0"/>
        <v>6.6857688634192934E-3</v>
      </c>
      <c r="F5" s="19">
        <f t="shared" si="0"/>
        <v>1.9102196752626551E-3</v>
      </c>
      <c r="G5" s="19">
        <f t="shared" si="0"/>
        <v>2.9608404966571154E-2</v>
      </c>
      <c r="H5" s="19">
        <f t="shared" si="0"/>
        <v>6.1127029608404965E-2</v>
      </c>
      <c r="I5" s="19">
        <f t="shared" si="0"/>
        <v>9.5510983763132766E-3</v>
      </c>
      <c r="J5" s="19">
        <f>SUM(B5:I5)</f>
        <v>1</v>
      </c>
    </row>
    <row r="6" spans="1:10">
      <c r="A6" s="8" t="s">
        <v>3</v>
      </c>
      <c r="B6" s="27">
        <f>SUM(B4:C4)</f>
        <v>930</v>
      </c>
      <c r="C6" s="28"/>
      <c r="D6" s="20">
        <f>D4</f>
        <v>3</v>
      </c>
      <c r="E6" s="20">
        <f>E4</f>
        <v>7</v>
      </c>
      <c r="F6" s="27">
        <f>SUM(F4:I4)</f>
        <v>107</v>
      </c>
      <c r="G6" s="29"/>
      <c r="H6" s="29"/>
      <c r="I6" s="28"/>
      <c r="J6" s="20">
        <f>SUM(B6:I6)</f>
        <v>1047</v>
      </c>
    </row>
    <row r="7" spans="1:10">
      <c r="A7" s="8" t="s">
        <v>2</v>
      </c>
      <c r="B7" s="30">
        <f>B6/1047</f>
        <v>0.88825214899713467</v>
      </c>
      <c r="C7" s="31"/>
      <c r="D7" s="19">
        <f>D5</f>
        <v>2.8653295128939827E-3</v>
      </c>
      <c r="E7" s="19">
        <f>E5</f>
        <v>6.6857688634192934E-3</v>
      </c>
      <c r="F7" s="30">
        <f>F6/1047</f>
        <v>0.10219675262655205</v>
      </c>
      <c r="G7" s="32"/>
      <c r="H7" s="32"/>
      <c r="I7" s="31"/>
      <c r="J7" s="19">
        <f>SUM(B7:I7)</f>
        <v>1</v>
      </c>
    </row>
    <row r="8" spans="1:10">
      <c r="A8" s="18"/>
      <c r="B8" s="17"/>
      <c r="C8" s="16"/>
      <c r="D8" s="15"/>
      <c r="E8" s="15"/>
      <c r="F8" s="17"/>
      <c r="G8" s="16"/>
      <c r="H8" s="16"/>
      <c r="I8" s="16"/>
      <c r="J8" s="15"/>
    </row>
    <row r="9" spans="1:10">
      <c r="F9" s="1" t="s">
        <v>38</v>
      </c>
    </row>
    <row r="10" spans="1:10">
      <c r="A10" s="4" t="s">
        <v>53</v>
      </c>
    </row>
    <row r="11" spans="1:10">
      <c r="A11" s="11"/>
      <c r="B11" s="8" t="s">
        <v>37</v>
      </c>
      <c r="C11" s="8" t="s">
        <v>36</v>
      </c>
      <c r="D11" s="8" t="s">
        <v>35</v>
      </c>
    </row>
    <row r="12" spans="1:10">
      <c r="A12" s="7" t="s">
        <v>3</v>
      </c>
      <c r="B12" s="3">
        <v>1</v>
      </c>
      <c r="C12" s="3">
        <v>1</v>
      </c>
      <c r="D12" s="3">
        <f>SUM(B12:C12)</f>
        <v>2</v>
      </c>
    </row>
    <row r="13" spans="1:10">
      <c r="A13" s="7" t="s">
        <v>2</v>
      </c>
      <c r="B13" s="2">
        <f>B12/2</f>
        <v>0.5</v>
      </c>
      <c r="C13" s="2">
        <f>C12/2</f>
        <v>0.5</v>
      </c>
      <c r="D13" s="2">
        <f>SUM(B13:C13)</f>
        <v>1</v>
      </c>
    </row>
    <row r="14" spans="1:10">
      <c r="A14" s="6"/>
      <c r="B14" s="5"/>
      <c r="C14" s="5"/>
      <c r="D14" s="5"/>
      <c r="E14" s="5"/>
      <c r="F14" s="5"/>
    </row>
    <row r="16" spans="1:10">
      <c r="A16" s="4" t="s">
        <v>57</v>
      </c>
    </row>
    <row r="17" spans="1:18">
      <c r="A17" s="7"/>
      <c r="B17" s="8" t="s">
        <v>34</v>
      </c>
      <c r="C17" s="8" t="s">
        <v>33</v>
      </c>
      <c r="D17" s="8" t="s">
        <v>32</v>
      </c>
      <c r="E17" s="8" t="s">
        <v>31</v>
      </c>
      <c r="F17" s="8" t="s">
        <v>30</v>
      </c>
      <c r="G17" s="8" t="s">
        <v>29</v>
      </c>
      <c r="H17" s="8" t="s">
        <v>1</v>
      </c>
      <c r="I17" s="8" t="s">
        <v>0</v>
      </c>
    </row>
    <row r="18" spans="1:18">
      <c r="A18" s="25" t="s">
        <v>28</v>
      </c>
      <c r="B18" s="14">
        <v>754</v>
      </c>
      <c r="C18" s="14">
        <v>29</v>
      </c>
      <c r="D18" s="14">
        <v>15</v>
      </c>
      <c r="E18" s="14">
        <v>46</v>
      </c>
      <c r="F18" s="14">
        <v>17</v>
      </c>
      <c r="G18" s="14">
        <v>7</v>
      </c>
      <c r="H18" s="14">
        <v>26</v>
      </c>
      <c r="I18" s="14">
        <f>SUM(B18:H18)</f>
        <v>894</v>
      </c>
    </row>
    <row r="19" spans="1:18">
      <c r="A19" s="26"/>
      <c r="B19" s="13">
        <f>B18/894</f>
        <v>0.84340044742729303</v>
      </c>
      <c r="C19" s="13">
        <f t="shared" ref="C19:H19" si="1">C18/894</f>
        <v>3.2438478747203577E-2</v>
      </c>
      <c r="D19" s="13">
        <f t="shared" si="1"/>
        <v>1.6778523489932886E-2</v>
      </c>
      <c r="E19" s="13">
        <f t="shared" si="1"/>
        <v>5.145413870246085E-2</v>
      </c>
      <c r="F19" s="13">
        <f t="shared" si="1"/>
        <v>1.901565995525727E-2</v>
      </c>
      <c r="G19" s="13">
        <f t="shared" si="1"/>
        <v>7.829977628635347E-3</v>
      </c>
      <c r="H19" s="13">
        <f t="shared" si="1"/>
        <v>2.9082774049217001E-2</v>
      </c>
      <c r="I19" s="13">
        <f>SUM(B19:H19)</f>
        <v>1</v>
      </c>
    </row>
    <row r="20" spans="1:18">
      <c r="A20" s="25" t="s">
        <v>27</v>
      </c>
      <c r="B20" s="14">
        <v>28</v>
      </c>
      <c r="C20" s="14">
        <v>1</v>
      </c>
      <c r="D20" s="14">
        <v>0</v>
      </c>
      <c r="E20" s="14">
        <v>0</v>
      </c>
      <c r="F20" s="14">
        <v>1</v>
      </c>
      <c r="G20" s="14">
        <v>3</v>
      </c>
      <c r="H20" s="14">
        <v>3</v>
      </c>
      <c r="I20" s="14">
        <f>SUM(B20:H20)</f>
        <v>36</v>
      </c>
    </row>
    <row r="21" spans="1:18">
      <c r="A21" s="26"/>
      <c r="B21" s="13">
        <f>B20/36</f>
        <v>0.77777777777777779</v>
      </c>
      <c r="C21" s="13">
        <f t="shared" ref="C21:H21" si="2">C20/36</f>
        <v>2.7777777777777776E-2</v>
      </c>
      <c r="D21" s="13">
        <f t="shared" si="2"/>
        <v>0</v>
      </c>
      <c r="E21" s="13">
        <f t="shared" si="2"/>
        <v>0</v>
      </c>
      <c r="F21" s="13">
        <f t="shared" si="2"/>
        <v>2.7777777777777776E-2</v>
      </c>
      <c r="G21" s="13">
        <f t="shared" si="2"/>
        <v>8.3333333333333329E-2</v>
      </c>
      <c r="H21" s="13">
        <f t="shared" si="2"/>
        <v>8.3333333333333329E-2</v>
      </c>
      <c r="I21" s="13">
        <f>SUM(B21:H21)</f>
        <v>1</v>
      </c>
    </row>
    <row r="22" spans="1:18">
      <c r="A22" s="25" t="s">
        <v>26</v>
      </c>
      <c r="B22" s="14">
        <f t="shared" ref="B22:I22" si="3">SUM(B18+B20)</f>
        <v>782</v>
      </c>
      <c r="C22" s="14">
        <f t="shared" si="3"/>
        <v>30</v>
      </c>
      <c r="D22" s="14">
        <f t="shared" si="3"/>
        <v>15</v>
      </c>
      <c r="E22" s="14">
        <f t="shared" si="3"/>
        <v>46</v>
      </c>
      <c r="F22" s="14">
        <f t="shared" si="3"/>
        <v>18</v>
      </c>
      <c r="G22" s="14">
        <f t="shared" si="3"/>
        <v>10</v>
      </c>
      <c r="H22" s="14">
        <f t="shared" si="3"/>
        <v>29</v>
      </c>
      <c r="I22" s="14">
        <f t="shared" si="3"/>
        <v>930</v>
      </c>
    </row>
    <row r="23" spans="1:18">
      <c r="A23" s="26"/>
      <c r="B23" s="13">
        <f>B22/930</f>
        <v>0.8408602150537634</v>
      </c>
      <c r="C23" s="13">
        <f t="shared" ref="C23:H23" si="4">C22/930</f>
        <v>3.2258064516129031E-2</v>
      </c>
      <c r="D23" s="13">
        <f t="shared" si="4"/>
        <v>1.6129032258064516E-2</v>
      </c>
      <c r="E23" s="13">
        <f t="shared" si="4"/>
        <v>4.9462365591397849E-2</v>
      </c>
      <c r="F23" s="13">
        <f t="shared" si="4"/>
        <v>1.935483870967742E-2</v>
      </c>
      <c r="G23" s="13">
        <f t="shared" si="4"/>
        <v>1.0752688172043012E-2</v>
      </c>
      <c r="H23" s="13">
        <f t="shared" si="4"/>
        <v>3.118279569892473E-2</v>
      </c>
      <c r="I23" s="13">
        <f>SUM(B23:H23)</f>
        <v>0.99999999999999989</v>
      </c>
    </row>
    <row r="24" spans="1:18">
      <c r="A24" s="6"/>
      <c r="B24" s="12"/>
      <c r="C24" s="12"/>
      <c r="D24" s="12"/>
      <c r="E24" s="12"/>
      <c r="F24" s="12"/>
      <c r="G24" s="12"/>
      <c r="H24" s="12"/>
      <c r="I24" s="12"/>
    </row>
    <row r="26" spans="1:18">
      <c r="A26" s="4" t="s">
        <v>58</v>
      </c>
    </row>
    <row r="27" spans="1:18" ht="55.2">
      <c r="A27" s="3"/>
      <c r="B27" s="10" t="s">
        <v>25</v>
      </c>
      <c r="C27" s="10" t="s">
        <v>24</v>
      </c>
      <c r="D27" s="10" t="s">
        <v>23</v>
      </c>
      <c r="E27" s="10" t="s">
        <v>22</v>
      </c>
      <c r="F27" s="10" t="s">
        <v>21</v>
      </c>
      <c r="G27" s="10" t="s">
        <v>20</v>
      </c>
      <c r="H27" s="10" t="s">
        <v>19</v>
      </c>
      <c r="I27" s="10" t="s">
        <v>18</v>
      </c>
      <c r="J27" s="10" t="s">
        <v>17</v>
      </c>
      <c r="K27" s="10" t="s">
        <v>16</v>
      </c>
      <c r="L27" s="10" t="s">
        <v>15</v>
      </c>
      <c r="M27" s="10" t="s">
        <v>14</v>
      </c>
      <c r="N27" s="10" t="s">
        <v>13</v>
      </c>
      <c r="O27" s="10" t="s">
        <v>12</v>
      </c>
      <c r="P27" s="10" t="s">
        <v>11</v>
      </c>
      <c r="Q27" s="10" t="s">
        <v>10</v>
      </c>
      <c r="R27" s="10" t="s">
        <v>9</v>
      </c>
    </row>
    <row r="28" spans="1:18">
      <c r="A28" s="7" t="s">
        <v>3</v>
      </c>
      <c r="B28" s="3">
        <v>115</v>
      </c>
      <c r="C28" s="3">
        <v>109</v>
      </c>
      <c r="D28" s="3">
        <v>64</v>
      </c>
      <c r="E28" s="3">
        <v>33</v>
      </c>
      <c r="F28" s="3">
        <v>128</v>
      </c>
      <c r="G28" s="3">
        <v>16</v>
      </c>
      <c r="H28" s="3">
        <v>59</v>
      </c>
      <c r="I28" s="3">
        <v>45</v>
      </c>
      <c r="J28" s="3">
        <v>30</v>
      </c>
      <c r="K28" s="3">
        <v>42</v>
      </c>
      <c r="L28" s="3">
        <v>124</v>
      </c>
      <c r="M28" s="3">
        <v>19</v>
      </c>
      <c r="N28" s="3">
        <v>25</v>
      </c>
      <c r="O28" s="3">
        <v>12</v>
      </c>
      <c r="P28" s="3">
        <v>103</v>
      </c>
      <c r="Q28" s="3">
        <v>6</v>
      </c>
      <c r="R28" s="3">
        <f>SUM(B28:Q28)</f>
        <v>930</v>
      </c>
    </row>
    <row r="29" spans="1:18">
      <c r="A29" s="7" t="s">
        <v>2</v>
      </c>
      <c r="B29" s="2">
        <f>B28/930</f>
        <v>0.12365591397849462</v>
      </c>
      <c r="C29" s="2">
        <f t="shared" ref="C29:Q29" si="5">C28/930</f>
        <v>0.11720430107526882</v>
      </c>
      <c r="D29" s="2">
        <f t="shared" si="5"/>
        <v>6.8817204301075269E-2</v>
      </c>
      <c r="E29" s="2">
        <f t="shared" si="5"/>
        <v>3.5483870967741936E-2</v>
      </c>
      <c r="F29" s="2">
        <f t="shared" si="5"/>
        <v>0.13763440860215054</v>
      </c>
      <c r="G29" s="2">
        <f t="shared" si="5"/>
        <v>1.7204301075268817E-2</v>
      </c>
      <c r="H29" s="2">
        <f t="shared" si="5"/>
        <v>6.3440860215053768E-2</v>
      </c>
      <c r="I29" s="2">
        <f t="shared" si="5"/>
        <v>4.8387096774193547E-2</v>
      </c>
      <c r="J29" s="2">
        <f t="shared" si="5"/>
        <v>3.2258064516129031E-2</v>
      </c>
      <c r="K29" s="2">
        <f t="shared" si="5"/>
        <v>4.5161290322580643E-2</v>
      </c>
      <c r="L29" s="2">
        <f t="shared" si="5"/>
        <v>0.13333333333333333</v>
      </c>
      <c r="M29" s="2">
        <f t="shared" si="5"/>
        <v>2.0430107526881722E-2</v>
      </c>
      <c r="N29" s="2">
        <f t="shared" si="5"/>
        <v>2.6881720430107527E-2</v>
      </c>
      <c r="O29" s="2">
        <f t="shared" si="5"/>
        <v>1.2903225806451613E-2</v>
      </c>
      <c r="P29" s="2">
        <f t="shared" si="5"/>
        <v>0.11075268817204301</v>
      </c>
      <c r="Q29" s="2">
        <f t="shared" si="5"/>
        <v>6.4516129032258064E-3</v>
      </c>
      <c r="R29" s="2">
        <f>SUM(B29:Q29)</f>
        <v>0.99999999999999989</v>
      </c>
    </row>
    <row r="30" spans="1:18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2" spans="1:18">
      <c r="A32" s="4" t="s">
        <v>59</v>
      </c>
    </row>
    <row r="33" spans="1:7">
      <c r="A33" s="3"/>
      <c r="B33" s="8" t="s">
        <v>8</v>
      </c>
      <c r="C33" s="8" t="s">
        <v>7</v>
      </c>
      <c r="D33" s="8" t="s">
        <v>4</v>
      </c>
      <c r="E33" s="8" t="s">
        <v>6</v>
      </c>
      <c r="F33" s="8" t="s">
        <v>5</v>
      </c>
      <c r="G33" s="8" t="s">
        <v>0</v>
      </c>
    </row>
    <row r="34" spans="1:7">
      <c r="A34" s="7" t="s">
        <v>3</v>
      </c>
      <c r="B34" s="3">
        <v>213</v>
      </c>
      <c r="C34" s="3">
        <v>474</v>
      </c>
      <c r="D34" s="3">
        <v>221</v>
      </c>
      <c r="E34" s="3">
        <v>12</v>
      </c>
      <c r="F34" s="3">
        <v>10</v>
      </c>
      <c r="G34" s="3">
        <f>SUM(B34:F34)</f>
        <v>930</v>
      </c>
    </row>
    <row r="35" spans="1:7">
      <c r="A35" s="7" t="s">
        <v>2</v>
      </c>
      <c r="B35" s="2">
        <f>B34/930</f>
        <v>0.22903225806451613</v>
      </c>
      <c r="C35" s="2">
        <f t="shared" ref="C35:F35" si="6">C34/930</f>
        <v>0.50967741935483868</v>
      </c>
      <c r="D35" s="2">
        <f t="shared" si="6"/>
        <v>0.23763440860215054</v>
      </c>
      <c r="E35" s="2">
        <f t="shared" si="6"/>
        <v>1.2903225806451613E-2</v>
      </c>
      <c r="F35" s="2">
        <f t="shared" si="6"/>
        <v>1.0752688172043012E-2</v>
      </c>
      <c r="G35" s="2">
        <f>SUM(B35:F35)</f>
        <v>1</v>
      </c>
    </row>
  </sheetData>
  <mergeCells count="13">
    <mergeCell ref="F2:I2"/>
    <mergeCell ref="J2:J3"/>
    <mergeCell ref="A20:A21"/>
    <mergeCell ref="A2:A3"/>
    <mergeCell ref="B2:C2"/>
    <mergeCell ref="D2:D3"/>
    <mergeCell ref="E2:E3"/>
    <mergeCell ref="B6:C6"/>
    <mergeCell ref="F6:I6"/>
    <mergeCell ref="B7:C7"/>
    <mergeCell ref="F7:I7"/>
    <mergeCell ref="A18:A19"/>
    <mergeCell ref="A22:A2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9.6640625" style="1" bestFit="1" customWidth="1"/>
    <col min="3" max="16384" width="9" style="1"/>
  </cols>
  <sheetData>
    <row r="1" spans="1:10">
      <c r="A1" s="4" t="s">
        <v>56</v>
      </c>
      <c r="B1" s="22"/>
      <c r="C1" s="22"/>
    </row>
    <row r="2" spans="1:10">
      <c r="A2" s="35"/>
      <c r="B2" s="37" t="s">
        <v>47</v>
      </c>
      <c r="C2" s="37"/>
      <c r="D2" s="38" t="s">
        <v>46</v>
      </c>
      <c r="E2" s="33" t="s">
        <v>45</v>
      </c>
      <c r="F2" s="27" t="s">
        <v>1</v>
      </c>
      <c r="G2" s="29"/>
      <c r="H2" s="29"/>
      <c r="I2" s="28"/>
      <c r="J2" s="35" t="s">
        <v>44</v>
      </c>
    </row>
    <row r="3" spans="1:10">
      <c r="A3" s="36"/>
      <c r="B3" s="8" t="s">
        <v>43</v>
      </c>
      <c r="C3" s="8" t="s">
        <v>42</v>
      </c>
      <c r="D3" s="39"/>
      <c r="E3" s="34"/>
      <c r="F3" s="8" t="s">
        <v>41</v>
      </c>
      <c r="G3" s="8" t="s">
        <v>40</v>
      </c>
      <c r="H3" s="8" t="s">
        <v>39</v>
      </c>
      <c r="I3" s="8" t="s">
        <v>1</v>
      </c>
      <c r="J3" s="36"/>
    </row>
    <row r="4" spans="1:10">
      <c r="A4" s="8" t="s">
        <v>3</v>
      </c>
      <c r="B4" s="20">
        <v>19</v>
      </c>
      <c r="C4" s="20">
        <v>1</v>
      </c>
      <c r="D4" s="20">
        <v>1</v>
      </c>
      <c r="E4" s="20">
        <v>0</v>
      </c>
      <c r="F4" s="20">
        <v>1</v>
      </c>
      <c r="G4" s="20">
        <v>1</v>
      </c>
      <c r="H4" s="20">
        <v>0</v>
      </c>
      <c r="I4" s="20">
        <v>0</v>
      </c>
      <c r="J4" s="20">
        <f>SUM(B4:I4)</f>
        <v>23</v>
      </c>
    </row>
    <row r="5" spans="1:10">
      <c r="A5" s="8" t="s">
        <v>2</v>
      </c>
      <c r="B5" s="19">
        <f>B4/23</f>
        <v>0.82608695652173914</v>
      </c>
      <c r="C5" s="19">
        <f t="shared" ref="C5:I5" si="0">C4/23</f>
        <v>4.3478260869565216E-2</v>
      </c>
      <c r="D5" s="19">
        <f t="shared" si="0"/>
        <v>4.3478260869565216E-2</v>
      </c>
      <c r="E5" s="19">
        <f t="shared" si="0"/>
        <v>0</v>
      </c>
      <c r="F5" s="19">
        <f t="shared" si="0"/>
        <v>4.3478260869565216E-2</v>
      </c>
      <c r="G5" s="19">
        <f t="shared" si="0"/>
        <v>4.3478260869565216E-2</v>
      </c>
      <c r="H5" s="19">
        <f t="shared" si="0"/>
        <v>0</v>
      </c>
      <c r="I5" s="19">
        <f t="shared" si="0"/>
        <v>0</v>
      </c>
      <c r="J5" s="19">
        <f>SUM(B5:I5)</f>
        <v>0.99999999999999989</v>
      </c>
    </row>
    <row r="6" spans="1:10">
      <c r="A6" s="8" t="s">
        <v>3</v>
      </c>
      <c r="B6" s="27">
        <f>SUM(B4:C4)</f>
        <v>20</v>
      </c>
      <c r="C6" s="28"/>
      <c r="D6" s="20">
        <f>D4</f>
        <v>1</v>
      </c>
      <c r="E6" s="20">
        <f>E4</f>
        <v>0</v>
      </c>
      <c r="F6" s="27">
        <f>SUM(F4:I4)</f>
        <v>2</v>
      </c>
      <c r="G6" s="29"/>
      <c r="H6" s="29"/>
      <c r="I6" s="28"/>
      <c r="J6" s="20">
        <f>SUM(B6:I6)</f>
        <v>23</v>
      </c>
    </row>
    <row r="7" spans="1:10">
      <c r="A7" s="8" t="s">
        <v>2</v>
      </c>
      <c r="B7" s="30">
        <f>B6/23</f>
        <v>0.86956521739130432</v>
      </c>
      <c r="C7" s="31"/>
      <c r="D7" s="19">
        <f>D5</f>
        <v>4.3478260869565216E-2</v>
      </c>
      <c r="E7" s="19">
        <f>E5</f>
        <v>0</v>
      </c>
      <c r="F7" s="30">
        <f>F6/23</f>
        <v>8.6956521739130432E-2</v>
      </c>
      <c r="G7" s="32"/>
      <c r="H7" s="32"/>
      <c r="I7" s="31"/>
      <c r="J7" s="19">
        <f>SUM(B7:I7)</f>
        <v>1</v>
      </c>
    </row>
    <row r="8" spans="1:10">
      <c r="A8" s="18"/>
      <c r="B8" s="17"/>
      <c r="C8" s="16"/>
      <c r="D8" s="15"/>
      <c r="E8" s="15"/>
      <c r="F8" s="17"/>
      <c r="G8" s="16"/>
      <c r="H8" s="16"/>
      <c r="I8" s="16"/>
      <c r="J8" s="15"/>
    </row>
    <row r="9" spans="1:10">
      <c r="F9" s="1" t="s">
        <v>38</v>
      </c>
    </row>
    <row r="10" spans="1:10">
      <c r="A10" s="4" t="s">
        <v>49</v>
      </c>
    </row>
    <row r="11" spans="1:10">
      <c r="A11" s="11"/>
      <c r="B11" s="8" t="s">
        <v>37</v>
      </c>
      <c r="C11" s="8" t="s">
        <v>36</v>
      </c>
      <c r="D11" s="8" t="s">
        <v>35</v>
      </c>
    </row>
    <row r="12" spans="1:10">
      <c r="A12" s="7" t="s">
        <v>3</v>
      </c>
      <c r="B12" s="3">
        <v>0</v>
      </c>
      <c r="C12" s="3">
        <v>1</v>
      </c>
      <c r="D12" s="3">
        <f>SUM(B12:C12)</f>
        <v>1</v>
      </c>
    </row>
    <row r="13" spans="1:10">
      <c r="A13" s="7" t="s">
        <v>2</v>
      </c>
      <c r="B13" s="2">
        <f>B12/1</f>
        <v>0</v>
      </c>
      <c r="C13" s="2">
        <f>C12/1</f>
        <v>1</v>
      </c>
      <c r="D13" s="2">
        <f>SUM(B13:C13)</f>
        <v>1</v>
      </c>
    </row>
    <row r="14" spans="1:10">
      <c r="A14" s="6"/>
      <c r="B14" s="5"/>
      <c r="C14" s="5"/>
      <c r="D14" s="5"/>
      <c r="E14" s="5"/>
      <c r="F14" s="5"/>
    </row>
    <row r="16" spans="1:10">
      <c r="A16" s="4" t="s">
        <v>57</v>
      </c>
    </row>
    <row r="17" spans="1:18">
      <c r="A17" s="7"/>
      <c r="B17" s="8" t="s">
        <v>34</v>
      </c>
      <c r="C17" s="8" t="s">
        <v>33</v>
      </c>
      <c r="D17" s="8" t="s">
        <v>32</v>
      </c>
      <c r="E17" s="8" t="s">
        <v>31</v>
      </c>
      <c r="F17" s="8" t="s">
        <v>30</v>
      </c>
      <c r="G17" s="8" t="s">
        <v>29</v>
      </c>
      <c r="H17" s="8" t="s">
        <v>1</v>
      </c>
      <c r="I17" s="8" t="s">
        <v>0</v>
      </c>
    </row>
    <row r="18" spans="1:18">
      <c r="A18" s="25" t="s">
        <v>28</v>
      </c>
      <c r="B18" s="14">
        <v>16</v>
      </c>
      <c r="C18" s="14">
        <v>1</v>
      </c>
      <c r="D18" s="14">
        <v>0</v>
      </c>
      <c r="E18" s="14">
        <v>0</v>
      </c>
      <c r="F18" s="14">
        <v>1</v>
      </c>
      <c r="G18" s="14">
        <v>0</v>
      </c>
      <c r="H18" s="14">
        <v>1</v>
      </c>
      <c r="I18" s="14">
        <f>SUM(B18:H18)</f>
        <v>19</v>
      </c>
    </row>
    <row r="19" spans="1:18">
      <c r="A19" s="26"/>
      <c r="B19" s="13">
        <f>B18/19</f>
        <v>0.84210526315789469</v>
      </c>
      <c r="C19" s="13">
        <f t="shared" ref="C19:H19" si="1">C18/19</f>
        <v>5.2631578947368418E-2</v>
      </c>
      <c r="D19" s="13">
        <f t="shared" si="1"/>
        <v>0</v>
      </c>
      <c r="E19" s="13">
        <f t="shared" si="1"/>
        <v>0</v>
      </c>
      <c r="F19" s="13">
        <f t="shared" si="1"/>
        <v>5.2631578947368418E-2</v>
      </c>
      <c r="G19" s="13">
        <f t="shared" si="1"/>
        <v>0</v>
      </c>
      <c r="H19" s="13">
        <f t="shared" si="1"/>
        <v>5.2631578947368418E-2</v>
      </c>
      <c r="I19" s="13">
        <f>SUM(B19:H19)</f>
        <v>0.99999999999999978</v>
      </c>
    </row>
    <row r="20" spans="1:18">
      <c r="A20" s="25" t="s">
        <v>27</v>
      </c>
      <c r="B20" s="14">
        <v>1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>SUM(B20:H20)</f>
        <v>1</v>
      </c>
    </row>
    <row r="21" spans="1:18">
      <c r="A21" s="26"/>
      <c r="B21" s="13">
        <f>B20/1</f>
        <v>1</v>
      </c>
      <c r="C21" s="13">
        <f t="shared" ref="C21:H21" si="2">C20/1</f>
        <v>0</v>
      </c>
      <c r="D21" s="13">
        <f t="shared" si="2"/>
        <v>0</v>
      </c>
      <c r="E21" s="13">
        <f t="shared" si="2"/>
        <v>0</v>
      </c>
      <c r="F21" s="13">
        <f t="shared" si="2"/>
        <v>0</v>
      </c>
      <c r="G21" s="13">
        <f t="shared" si="2"/>
        <v>0</v>
      </c>
      <c r="H21" s="13">
        <f t="shared" si="2"/>
        <v>0</v>
      </c>
      <c r="I21" s="13">
        <f>SUM(B21:H21)</f>
        <v>1</v>
      </c>
    </row>
    <row r="22" spans="1:18">
      <c r="A22" s="25" t="s">
        <v>26</v>
      </c>
      <c r="B22" s="14">
        <f t="shared" ref="B22:I22" si="3">SUM(B18+B20)</f>
        <v>17</v>
      </c>
      <c r="C22" s="14">
        <f t="shared" si="3"/>
        <v>1</v>
      </c>
      <c r="D22" s="14">
        <f t="shared" si="3"/>
        <v>0</v>
      </c>
      <c r="E22" s="14">
        <f t="shared" si="3"/>
        <v>0</v>
      </c>
      <c r="F22" s="14">
        <f t="shared" si="3"/>
        <v>1</v>
      </c>
      <c r="G22" s="14">
        <f t="shared" si="3"/>
        <v>0</v>
      </c>
      <c r="H22" s="14">
        <f t="shared" si="3"/>
        <v>1</v>
      </c>
      <c r="I22" s="14">
        <f t="shared" si="3"/>
        <v>20</v>
      </c>
    </row>
    <row r="23" spans="1:18">
      <c r="A23" s="26"/>
      <c r="B23" s="13">
        <f>B22/20</f>
        <v>0.85</v>
      </c>
      <c r="C23" s="13">
        <f t="shared" ref="C23:H23" si="4">C22/20</f>
        <v>0.05</v>
      </c>
      <c r="D23" s="13">
        <f t="shared" si="4"/>
        <v>0</v>
      </c>
      <c r="E23" s="13">
        <f t="shared" si="4"/>
        <v>0</v>
      </c>
      <c r="F23" s="13">
        <f t="shared" si="4"/>
        <v>0.05</v>
      </c>
      <c r="G23" s="13">
        <f t="shared" si="4"/>
        <v>0</v>
      </c>
      <c r="H23" s="13">
        <f t="shared" si="4"/>
        <v>0.05</v>
      </c>
      <c r="I23" s="13">
        <f>SUM(B23:H23)</f>
        <v>1</v>
      </c>
    </row>
    <row r="24" spans="1:18">
      <c r="A24" s="6"/>
      <c r="B24" s="12"/>
      <c r="C24" s="12"/>
      <c r="D24" s="12"/>
      <c r="E24" s="12"/>
      <c r="F24" s="12"/>
      <c r="G24" s="12"/>
      <c r="H24" s="12"/>
      <c r="I24" s="12"/>
    </row>
    <row r="26" spans="1:18">
      <c r="A26" s="4" t="s">
        <v>51</v>
      </c>
    </row>
    <row r="27" spans="1:18" ht="55.2">
      <c r="A27" s="3"/>
      <c r="B27" s="10" t="s">
        <v>25</v>
      </c>
      <c r="C27" s="10" t="s">
        <v>24</v>
      </c>
      <c r="D27" s="10" t="s">
        <v>23</v>
      </c>
      <c r="E27" s="10" t="s">
        <v>22</v>
      </c>
      <c r="F27" s="10" t="s">
        <v>21</v>
      </c>
      <c r="G27" s="10" t="s">
        <v>20</v>
      </c>
      <c r="H27" s="10" t="s">
        <v>19</v>
      </c>
      <c r="I27" s="10" t="s">
        <v>18</v>
      </c>
      <c r="J27" s="10" t="s">
        <v>17</v>
      </c>
      <c r="K27" s="10" t="s">
        <v>16</v>
      </c>
      <c r="L27" s="10" t="s">
        <v>15</v>
      </c>
      <c r="M27" s="10" t="s">
        <v>14</v>
      </c>
      <c r="N27" s="10" t="s">
        <v>13</v>
      </c>
      <c r="O27" s="10" t="s">
        <v>12</v>
      </c>
      <c r="P27" s="10" t="s">
        <v>11</v>
      </c>
      <c r="Q27" s="10" t="s">
        <v>10</v>
      </c>
      <c r="R27" s="10" t="s">
        <v>9</v>
      </c>
    </row>
    <row r="28" spans="1:18">
      <c r="A28" s="7" t="s">
        <v>3</v>
      </c>
      <c r="B28" s="3">
        <v>0</v>
      </c>
      <c r="C28" s="3">
        <v>0</v>
      </c>
      <c r="D28" s="3">
        <v>6</v>
      </c>
      <c r="E28" s="3">
        <v>1</v>
      </c>
      <c r="F28" s="3">
        <v>1</v>
      </c>
      <c r="G28" s="3">
        <v>0</v>
      </c>
      <c r="H28" s="3">
        <v>1</v>
      </c>
      <c r="I28" s="3">
        <v>8</v>
      </c>
      <c r="J28" s="3">
        <v>0</v>
      </c>
      <c r="K28" s="3">
        <v>1</v>
      </c>
      <c r="L28" s="3">
        <v>0</v>
      </c>
      <c r="M28" s="3">
        <v>1</v>
      </c>
      <c r="N28" s="3">
        <v>0</v>
      </c>
      <c r="O28" s="3">
        <v>0</v>
      </c>
      <c r="P28" s="3">
        <v>1</v>
      </c>
      <c r="Q28" s="3">
        <v>0</v>
      </c>
      <c r="R28" s="3">
        <f>SUM(B28:Q28)</f>
        <v>20</v>
      </c>
    </row>
    <row r="29" spans="1:18">
      <c r="A29" s="7" t="s">
        <v>2</v>
      </c>
      <c r="B29" s="2">
        <f>B28/20</f>
        <v>0</v>
      </c>
      <c r="C29" s="2">
        <f t="shared" ref="C29:Q29" si="5">C28/20</f>
        <v>0</v>
      </c>
      <c r="D29" s="2">
        <f t="shared" si="5"/>
        <v>0.3</v>
      </c>
      <c r="E29" s="2">
        <f t="shared" si="5"/>
        <v>0.05</v>
      </c>
      <c r="F29" s="2">
        <f t="shared" si="5"/>
        <v>0.05</v>
      </c>
      <c r="G29" s="2">
        <f t="shared" si="5"/>
        <v>0</v>
      </c>
      <c r="H29" s="2">
        <f t="shared" si="5"/>
        <v>0.05</v>
      </c>
      <c r="I29" s="2">
        <f t="shared" si="5"/>
        <v>0.4</v>
      </c>
      <c r="J29" s="2">
        <f t="shared" si="5"/>
        <v>0</v>
      </c>
      <c r="K29" s="2">
        <f t="shared" si="5"/>
        <v>0.05</v>
      </c>
      <c r="L29" s="2">
        <f t="shared" si="5"/>
        <v>0</v>
      </c>
      <c r="M29" s="2">
        <f t="shared" si="5"/>
        <v>0.05</v>
      </c>
      <c r="N29" s="2">
        <f t="shared" si="5"/>
        <v>0</v>
      </c>
      <c r="O29" s="2">
        <f t="shared" si="5"/>
        <v>0</v>
      </c>
      <c r="P29" s="2">
        <f t="shared" si="5"/>
        <v>0.05</v>
      </c>
      <c r="Q29" s="2">
        <f t="shared" si="5"/>
        <v>0</v>
      </c>
      <c r="R29" s="2">
        <f>SUM(B29:Q29)</f>
        <v>1</v>
      </c>
    </row>
    <row r="30" spans="1:18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2" spans="1:18">
      <c r="A32" s="4" t="s">
        <v>52</v>
      </c>
    </row>
    <row r="33" spans="1:7">
      <c r="A33" s="3"/>
      <c r="B33" s="8" t="s">
        <v>8</v>
      </c>
      <c r="C33" s="8" t="s">
        <v>7</v>
      </c>
      <c r="D33" s="8" t="s">
        <v>4</v>
      </c>
      <c r="E33" s="8" t="s">
        <v>6</v>
      </c>
      <c r="F33" s="8" t="s">
        <v>5</v>
      </c>
      <c r="G33" s="8" t="s">
        <v>0</v>
      </c>
    </row>
    <row r="34" spans="1:7">
      <c r="A34" s="7" t="s">
        <v>3</v>
      </c>
      <c r="B34" s="3">
        <v>1</v>
      </c>
      <c r="C34" s="3">
        <v>8</v>
      </c>
      <c r="D34" s="3">
        <v>9</v>
      </c>
      <c r="E34" s="3">
        <v>2</v>
      </c>
      <c r="F34" s="3">
        <v>0</v>
      </c>
      <c r="G34" s="3">
        <f>SUM(B34:F34)</f>
        <v>20</v>
      </c>
    </row>
    <row r="35" spans="1:7">
      <c r="A35" s="7" t="s">
        <v>2</v>
      </c>
      <c r="B35" s="2">
        <f>B34/20</f>
        <v>0.05</v>
      </c>
      <c r="C35" s="2">
        <f t="shared" ref="C35:F35" si="6">C34/20</f>
        <v>0.4</v>
      </c>
      <c r="D35" s="2">
        <f t="shared" si="6"/>
        <v>0.45</v>
      </c>
      <c r="E35" s="2">
        <f t="shared" si="6"/>
        <v>0.1</v>
      </c>
      <c r="F35" s="2">
        <f t="shared" si="6"/>
        <v>0</v>
      </c>
      <c r="G35" s="2">
        <f>SUM(B35:F35)</f>
        <v>1</v>
      </c>
    </row>
  </sheetData>
  <mergeCells count="13">
    <mergeCell ref="F2:I2"/>
    <mergeCell ref="J2:J3"/>
    <mergeCell ref="A20:A21"/>
    <mergeCell ref="A2:A3"/>
    <mergeCell ref="B2:C2"/>
    <mergeCell ref="D2:D3"/>
    <mergeCell ref="E2:E3"/>
    <mergeCell ref="B6:C6"/>
    <mergeCell ref="F6:I6"/>
    <mergeCell ref="B7:C7"/>
    <mergeCell ref="F7:I7"/>
    <mergeCell ref="A18:A19"/>
    <mergeCell ref="A22:A2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9.6640625" style="1" bestFit="1" customWidth="1"/>
    <col min="3" max="16384" width="9" style="1"/>
  </cols>
  <sheetData>
    <row r="1" spans="1:10">
      <c r="A1" s="4" t="s">
        <v>60</v>
      </c>
      <c r="B1" s="22"/>
      <c r="C1" s="22"/>
    </row>
    <row r="2" spans="1:10">
      <c r="A2" s="35"/>
      <c r="B2" s="37" t="s">
        <v>47</v>
      </c>
      <c r="C2" s="37"/>
      <c r="D2" s="38" t="s">
        <v>46</v>
      </c>
      <c r="E2" s="33" t="s">
        <v>45</v>
      </c>
      <c r="F2" s="27" t="s">
        <v>1</v>
      </c>
      <c r="G2" s="29"/>
      <c r="H2" s="29"/>
      <c r="I2" s="28"/>
      <c r="J2" s="35" t="s">
        <v>44</v>
      </c>
    </row>
    <row r="3" spans="1:10">
      <c r="A3" s="36"/>
      <c r="B3" s="8" t="s">
        <v>43</v>
      </c>
      <c r="C3" s="8" t="s">
        <v>42</v>
      </c>
      <c r="D3" s="39"/>
      <c r="E3" s="34"/>
      <c r="F3" s="8" t="s">
        <v>41</v>
      </c>
      <c r="G3" s="8" t="s">
        <v>40</v>
      </c>
      <c r="H3" s="8" t="s">
        <v>39</v>
      </c>
      <c r="I3" s="8" t="s">
        <v>1</v>
      </c>
      <c r="J3" s="36"/>
    </row>
    <row r="4" spans="1:10">
      <c r="A4" s="8" t="s">
        <v>3</v>
      </c>
      <c r="B4" s="20">
        <v>56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f>SUM(B4:I4)</f>
        <v>56</v>
      </c>
    </row>
    <row r="5" spans="1:10">
      <c r="A5" s="8" t="s">
        <v>2</v>
      </c>
      <c r="B5" s="19">
        <f>B4/56</f>
        <v>1</v>
      </c>
      <c r="C5" s="19">
        <f t="shared" ref="C5:I5" si="0">C4/56</f>
        <v>0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19">
        <f>SUM(B5:I5)</f>
        <v>1</v>
      </c>
    </row>
    <row r="6" spans="1:10">
      <c r="A6" s="8" t="s">
        <v>3</v>
      </c>
      <c r="B6" s="27">
        <f>SUM(B4:C4)</f>
        <v>56</v>
      </c>
      <c r="C6" s="28"/>
      <c r="D6" s="20">
        <f>D4</f>
        <v>0</v>
      </c>
      <c r="E6" s="20">
        <f>E4</f>
        <v>0</v>
      </c>
      <c r="F6" s="27">
        <f>SUM(F4:I4)</f>
        <v>0</v>
      </c>
      <c r="G6" s="29"/>
      <c r="H6" s="29"/>
      <c r="I6" s="28"/>
      <c r="J6" s="20">
        <f>SUM(B6:I6)</f>
        <v>56</v>
      </c>
    </row>
    <row r="7" spans="1:10">
      <c r="A7" s="8" t="s">
        <v>2</v>
      </c>
      <c r="B7" s="30">
        <f>B6/56</f>
        <v>1</v>
      </c>
      <c r="C7" s="31"/>
      <c r="D7" s="19">
        <f>D5</f>
        <v>0</v>
      </c>
      <c r="E7" s="19">
        <f>E5</f>
        <v>0</v>
      </c>
      <c r="F7" s="30">
        <f>F6/56</f>
        <v>0</v>
      </c>
      <c r="G7" s="32"/>
      <c r="H7" s="32"/>
      <c r="I7" s="31"/>
      <c r="J7" s="19">
        <f>SUM(B7:I7)</f>
        <v>1</v>
      </c>
    </row>
    <row r="8" spans="1:10">
      <c r="A8" s="18"/>
      <c r="B8" s="17"/>
      <c r="C8" s="16"/>
      <c r="D8" s="15"/>
      <c r="E8" s="15"/>
      <c r="F8" s="17"/>
      <c r="G8" s="16"/>
      <c r="H8" s="16"/>
      <c r="I8" s="16"/>
      <c r="J8" s="15"/>
    </row>
    <row r="9" spans="1:10">
      <c r="F9" s="1" t="s">
        <v>38</v>
      </c>
    </row>
    <row r="10" spans="1:10">
      <c r="A10" s="4" t="s">
        <v>53</v>
      </c>
    </row>
    <row r="11" spans="1:10">
      <c r="A11" s="11"/>
      <c r="B11" s="8" t="s">
        <v>37</v>
      </c>
      <c r="C11" s="8" t="s">
        <v>36</v>
      </c>
      <c r="D11" s="8" t="s">
        <v>35</v>
      </c>
    </row>
    <row r="12" spans="1:10">
      <c r="A12" s="7" t="s">
        <v>3</v>
      </c>
      <c r="B12" s="3">
        <v>0</v>
      </c>
      <c r="C12" s="3">
        <v>0</v>
      </c>
      <c r="D12" s="3">
        <f>SUM(B12:C12)</f>
        <v>0</v>
      </c>
    </row>
    <row r="13" spans="1:10">
      <c r="A13" s="7" t="s">
        <v>2</v>
      </c>
      <c r="B13" s="2">
        <v>0</v>
      </c>
      <c r="C13" s="2">
        <v>0</v>
      </c>
      <c r="D13" s="2">
        <f>SUM(B13:C13)</f>
        <v>0</v>
      </c>
    </row>
    <row r="14" spans="1:10">
      <c r="A14" s="6"/>
      <c r="B14" s="5"/>
      <c r="C14" s="5"/>
      <c r="D14" s="5"/>
      <c r="E14" s="5"/>
      <c r="F14" s="5"/>
    </row>
    <row r="16" spans="1:10">
      <c r="A16" s="4" t="s">
        <v>50</v>
      </c>
    </row>
    <row r="17" spans="1:18">
      <c r="A17" s="7"/>
      <c r="B17" s="8" t="s">
        <v>34</v>
      </c>
      <c r="C17" s="8" t="s">
        <v>33</v>
      </c>
      <c r="D17" s="8" t="s">
        <v>32</v>
      </c>
      <c r="E17" s="8" t="s">
        <v>31</v>
      </c>
      <c r="F17" s="8" t="s">
        <v>30</v>
      </c>
      <c r="G17" s="8" t="s">
        <v>29</v>
      </c>
      <c r="H17" s="8" t="s">
        <v>1</v>
      </c>
      <c r="I17" s="8" t="s">
        <v>0</v>
      </c>
    </row>
    <row r="18" spans="1:18">
      <c r="A18" s="25" t="s">
        <v>28</v>
      </c>
      <c r="B18" s="14">
        <v>56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f>SUM(B18:H18)</f>
        <v>56</v>
      </c>
    </row>
    <row r="19" spans="1:18">
      <c r="A19" s="26"/>
      <c r="B19" s="13">
        <f>B18/56</f>
        <v>1</v>
      </c>
      <c r="C19" s="13">
        <f t="shared" ref="C19:H19" si="1">C18/56</f>
        <v>0</v>
      </c>
      <c r="D19" s="13">
        <f t="shared" si="1"/>
        <v>0</v>
      </c>
      <c r="E19" s="13">
        <f t="shared" si="1"/>
        <v>0</v>
      </c>
      <c r="F19" s="13">
        <f t="shared" si="1"/>
        <v>0</v>
      </c>
      <c r="G19" s="13">
        <f t="shared" si="1"/>
        <v>0</v>
      </c>
      <c r="H19" s="13">
        <f t="shared" si="1"/>
        <v>0</v>
      </c>
      <c r="I19" s="13">
        <f>SUM(B19:H19)</f>
        <v>1</v>
      </c>
    </row>
    <row r="20" spans="1:18">
      <c r="A20" s="25" t="s">
        <v>27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>SUM(B20:H20)</f>
        <v>0</v>
      </c>
    </row>
    <row r="21" spans="1:18">
      <c r="A21" s="26"/>
      <c r="B21" s="13">
        <f>B20/1</f>
        <v>0</v>
      </c>
      <c r="C21" s="13">
        <f t="shared" ref="C21:H21" si="2">C20/1</f>
        <v>0</v>
      </c>
      <c r="D21" s="13">
        <f t="shared" si="2"/>
        <v>0</v>
      </c>
      <c r="E21" s="13">
        <f t="shared" si="2"/>
        <v>0</v>
      </c>
      <c r="F21" s="13">
        <f t="shared" si="2"/>
        <v>0</v>
      </c>
      <c r="G21" s="13">
        <f t="shared" si="2"/>
        <v>0</v>
      </c>
      <c r="H21" s="13">
        <f t="shared" si="2"/>
        <v>0</v>
      </c>
      <c r="I21" s="13">
        <f>SUM(B21:H21)</f>
        <v>0</v>
      </c>
    </row>
    <row r="22" spans="1:18">
      <c r="A22" s="25" t="s">
        <v>26</v>
      </c>
      <c r="B22" s="14">
        <f t="shared" ref="B22:I22" si="3">SUM(B18+B20)</f>
        <v>56</v>
      </c>
      <c r="C22" s="14">
        <f t="shared" si="3"/>
        <v>0</v>
      </c>
      <c r="D22" s="14">
        <f t="shared" si="3"/>
        <v>0</v>
      </c>
      <c r="E22" s="14">
        <f t="shared" si="3"/>
        <v>0</v>
      </c>
      <c r="F22" s="14">
        <f t="shared" si="3"/>
        <v>0</v>
      </c>
      <c r="G22" s="14">
        <f t="shared" si="3"/>
        <v>0</v>
      </c>
      <c r="H22" s="14">
        <f t="shared" si="3"/>
        <v>0</v>
      </c>
      <c r="I22" s="14">
        <f t="shared" si="3"/>
        <v>56</v>
      </c>
    </row>
    <row r="23" spans="1:18">
      <c r="A23" s="26"/>
      <c r="B23" s="13">
        <f>B22/56</f>
        <v>1</v>
      </c>
      <c r="C23" s="13">
        <f t="shared" ref="C23:H23" si="4">C22/56</f>
        <v>0</v>
      </c>
      <c r="D23" s="13">
        <f t="shared" si="4"/>
        <v>0</v>
      </c>
      <c r="E23" s="13">
        <f t="shared" si="4"/>
        <v>0</v>
      </c>
      <c r="F23" s="13">
        <f t="shared" si="4"/>
        <v>0</v>
      </c>
      <c r="G23" s="13">
        <f t="shared" si="4"/>
        <v>0</v>
      </c>
      <c r="H23" s="13">
        <f t="shared" si="4"/>
        <v>0</v>
      </c>
      <c r="I23" s="13">
        <f>SUM(B23:H23)</f>
        <v>1</v>
      </c>
    </row>
    <row r="24" spans="1:18">
      <c r="A24" s="6"/>
      <c r="B24" s="12"/>
      <c r="C24" s="12"/>
      <c r="D24" s="12"/>
      <c r="E24" s="12"/>
      <c r="F24" s="12"/>
      <c r="G24" s="12"/>
      <c r="H24" s="12"/>
      <c r="I24" s="12"/>
    </row>
    <row r="26" spans="1:18">
      <c r="A26" s="4" t="s">
        <v>51</v>
      </c>
    </row>
    <row r="27" spans="1:18" ht="55.2">
      <c r="A27" s="3"/>
      <c r="B27" s="10" t="s">
        <v>25</v>
      </c>
      <c r="C27" s="10" t="s">
        <v>24</v>
      </c>
      <c r="D27" s="10" t="s">
        <v>23</v>
      </c>
      <c r="E27" s="10" t="s">
        <v>22</v>
      </c>
      <c r="F27" s="10" t="s">
        <v>21</v>
      </c>
      <c r="G27" s="10" t="s">
        <v>20</v>
      </c>
      <c r="H27" s="10" t="s">
        <v>19</v>
      </c>
      <c r="I27" s="10" t="s">
        <v>18</v>
      </c>
      <c r="J27" s="10" t="s">
        <v>17</v>
      </c>
      <c r="K27" s="10" t="s">
        <v>16</v>
      </c>
      <c r="L27" s="10" t="s">
        <v>15</v>
      </c>
      <c r="M27" s="10" t="s">
        <v>14</v>
      </c>
      <c r="N27" s="10" t="s">
        <v>13</v>
      </c>
      <c r="O27" s="10" t="s">
        <v>12</v>
      </c>
      <c r="P27" s="10" t="s">
        <v>11</v>
      </c>
      <c r="Q27" s="10" t="s">
        <v>10</v>
      </c>
      <c r="R27" s="10" t="s">
        <v>9</v>
      </c>
    </row>
    <row r="28" spans="1:18">
      <c r="A28" s="7" t="s">
        <v>3</v>
      </c>
      <c r="B28" s="3">
        <v>26</v>
      </c>
      <c r="C28" s="3">
        <v>29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f>SUM(B28:Q28)</f>
        <v>56</v>
      </c>
    </row>
    <row r="29" spans="1:18">
      <c r="A29" s="7" t="s">
        <v>2</v>
      </c>
      <c r="B29" s="2">
        <f>B28/56</f>
        <v>0.4642857142857143</v>
      </c>
      <c r="C29" s="2">
        <f t="shared" ref="C29:Q29" si="5">C28/56</f>
        <v>0.5178571428571429</v>
      </c>
      <c r="D29" s="2">
        <f t="shared" si="5"/>
        <v>0</v>
      </c>
      <c r="E29" s="2">
        <f t="shared" si="5"/>
        <v>0</v>
      </c>
      <c r="F29" s="2">
        <f t="shared" si="5"/>
        <v>0</v>
      </c>
      <c r="G29" s="2">
        <f t="shared" si="5"/>
        <v>0</v>
      </c>
      <c r="H29" s="2">
        <f t="shared" si="5"/>
        <v>0</v>
      </c>
      <c r="I29" s="2">
        <f t="shared" si="5"/>
        <v>0</v>
      </c>
      <c r="J29" s="2">
        <f t="shared" si="5"/>
        <v>0</v>
      </c>
      <c r="K29" s="2">
        <f t="shared" si="5"/>
        <v>0</v>
      </c>
      <c r="L29" s="2">
        <f t="shared" si="5"/>
        <v>1.7857142857142856E-2</v>
      </c>
      <c r="M29" s="2">
        <f t="shared" si="5"/>
        <v>0</v>
      </c>
      <c r="N29" s="2">
        <f t="shared" si="5"/>
        <v>0</v>
      </c>
      <c r="O29" s="2">
        <f t="shared" si="5"/>
        <v>0</v>
      </c>
      <c r="P29" s="2">
        <f t="shared" si="5"/>
        <v>0</v>
      </c>
      <c r="Q29" s="2">
        <f t="shared" si="5"/>
        <v>0</v>
      </c>
      <c r="R29" s="2">
        <f>SUM(B29:Q29)</f>
        <v>1</v>
      </c>
    </row>
    <row r="30" spans="1:18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2" spans="1:18">
      <c r="A32" s="4" t="s">
        <v>61</v>
      </c>
    </row>
    <row r="33" spans="1:7">
      <c r="A33" s="3"/>
      <c r="B33" s="8" t="s">
        <v>8</v>
      </c>
      <c r="C33" s="8" t="s">
        <v>7</v>
      </c>
      <c r="D33" s="8" t="s">
        <v>4</v>
      </c>
      <c r="E33" s="8" t="s">
        <v>6</v>
      </c>
      <c r="F33" s="8" t="s">
        <v>5</v>
      </c>
      <c r="G33" s="8" t="s">
        <v>0</v>
      </c>
    </row>
    <row r="34" spans="1:7">
      <c r="A34" s="7" t="s">
        <v>3</v>
      </c>
      <c r="B34" s="3">
        <v>27</v>
      </c>
      <c r="C34" s="3">
        <v>24</v>
      </c>
      <c r="D34" s="3">
        <v>5</v>
      </c>
      <c r="E34" s="3">
        <v>0</v>
      </c>
      <c r="F34" s="3">
        <v>0</v>
      </c>
      <c r="G34" s="3">
        <f>SUM(B34:F34)</f>
        <v>56</v>
      </c>
    </row>
    <row r="35" spans="1:7">
      <c r="A35" s="7" t="s">
        <v>2</v>
      </c>
      <c r="B35" s="2">
        <f>B34/56</f>
        <v>0.48214285714285715</v>
      </c>
      <c r="C35" s="2">
        <f t="shared" ref="C35:F35" si="6">C34/56</f>
        <v>0.42857142857142855</v>
      </c>
      <c r="D35" s="2">
        <f t="shared" si="6"/>
        <v>8.9285714285714288E-2</v>
      </c>
      <c r="E35" s="2">
        <f t="shared" si="6"/>
        <v>0</v>
      </c>
      <c r="F35" s="2">
        <f t="shared" si="6"/>
        <v>0</v>
      </c>
      <c r="G35" s="2">
        <f>SUM(B35:F35)</f>
        <v>1</v>
      </c>
    </row>
  </sheetData>
  <mergeCells count="13">
    <mergeCell ref="F2:I2"/>
    <mergeCell ref="J2:J3"/>
    <mergeCell ref="A20:A21"/>
    <mergeCell ref="A2:A3"/>
    <mergeCell ref="B2:C2"/>
    <mergeCell ref="D2:D3"/>
    <mergeCell ref="E2:E3"/>
    <mergeCell ref="B6:C6"/>
    <mergeCell ref="F6:I6"/>
    <mergeCell ref="B7:C7"/>
    <mergeCell ref="F7:I7"/>
    <mergeCell ref="A18:A19"/>
    <mergeCell ref="A22:A2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9.6640625" style="1" bestFit="1" customWidth="1"/>
    <col min="3" max="16384" width="9" style="1"/>
  </cols>
  <sheetData>
    <row r="1" spans="1:10">
      <c r="A1" s="4" t="s">
        <v>60</v>
      </c>
      <c r="B1" s="22"/>
      <c r="C1" s="22"/>
    </row>
    <row r="2" spans="1:10">
      <c r="A2" s="35"/>
      <c r="B2" s="37" t="s">
        <v>47</v>
      </c>
      <c r="C2" s="37"/>
      <c r="D2" s="38" t="s">
        <v>46</v>
      </c>
      <c r="E2" s="33" t="s">
        <v>45</v>
      </c>
      <c r="F2" s="27" t="s">
        <v>1</v>
      </c>
      <c r="G2" s="29"/>
      <c r="H2" s="29"/>
      <c r="I2" s="28"/>
      <c r="J2" s="35" t="s">
        <v>44</v>
      </c>
    </row>
    <row r="3" spans="1:10">
      <c r="A3" s="36"/>
      <c r="B3" s="8" t="s">
        <v>43</v>
      </c>
      <c r="C3" s="8" t="s">
        <v>42</v>
      </c>
      <c r="D3" s="39"/>
      <c r="E3" s="34"/>
      <c r="F3" s="8" t="s">
        <v>41</v>
      </c>
      <c r="G3" s="8" t="s">
        <v>40</v>
      </c>
      <c r="H3" s="8" t="s">
        <v>39</v>
      </c>
      <c r="I3" s="8" t="s">
        <v>1</v>
      </c>
      <c r="J3" s="36"/>
    </row>
    <row r="4" spans="1:10">
      <c r="A4" s="8" t="s">
        <v>3</v>
      </c>
      <c r="B4" s="20">
        <v>31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f>SUM(B4:I4)</f>
        <v>31</v>
      </c>
    </row>
    <row r="5" spans="1:10">
      <c r="A5" s="8" t="s">
        <v>2</v>
      </c>
      <c r="B5" s="19">
        <f>B4/31</f>
        <v>1</v>
      </c>
      <c r="C5" s="19">
        <f t="shared" ref="C5:I5" si="0">C4/31</f>
        <v>0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19">
        <f>SUM(B5:I5)</f>
        <v>1</v>
      </c>
    </row>
    <row r="6" spans="1:10">
      <c r="A6" s="8" t="s">
        <v>3</v>
      </c>
      <c r="B6" s="27">
        <f>SUM(B4:C4)</f>
        <v>31</v>
      </c>
      <c r="C6" s="28"/>
      <c r="D6" s="20">
        <f>D4</f>
        <v>0</v>
      </c>
      <c r="E6" s="20">
        <f>E4</f>
        <v>0</v>
      </c>
      <c r="F6" s="27">
        <f>SUM(F4:I4)</f>
        <v>0</v>
      </c>
      <c r="G6" s="29"/>
      <c r="H6" s="29"/>
      <c r="I6" s="28"/>
      <c r="J6" s="20">
        <f>SUM(B6:I6)</f>
        <v>31</v>
      </c>
    </row>
    <row r="7" spans="1:10">
      <c r="A7" s="8" t="s">
        <v>2</v>
      </c>
      <c r="B7" s="30">
        <f>B6/31</f>
        <v>1</v>
      </c>
      <c r="C7" s="31"/>
      <c r="D7" s="19">
        <f>D5</f>
        <v>0</v>
      </c>
      <c r="E7" s="19">
        <f>E5</f>
        <v>0</v>
      </c>
      <c r="F7" s="30">
        <f>F6/31</f>
        <v>0</v>
      </c>
      <c r="G7" s="32"/>
      <c r="H7" s="32"/>
      <c r="I7" s="31"/>
      <c r="J7" s="19">
        <f>SUM(B7:I7)</f>
        <v>1</v>
      </c>
    </row>
    <row r="8" spans="1:10">
      <c r="A8" s="18"/>
      <c r="B8" s="17"/>
      <c r="C8" s="16"/>
      <c r="D8" s="15"/>
      <c r="E8" s="15"/>
      <c r="F8" s="17"/>
      <c r="G8" s="16"/>
      <c r="H8" s="16"/>
      <c r="I8" s="16"/>
      <c r="J8" s="15"/>
    </row>
    <row r="9" spans="1:10">
      <c r="F9" s="1" t="s">
        <v>38</v>
      </c>
    </row>
    <row r="10" spans="1:10">
      <c r="A10" s="4" t="s">
        <v>49</v>
      </c>
    </row>
    <row r="11" spans="1:10">
      <c r="A11" s="11"/>
      <c r="B11" s="8" t="s">
        <v>37</v>
      </c>
      <c r="C11" s="8" t="s">
        <v>36</v>
      </c>
      <c r="D11" s="8" t="s">
        <v>35</v>
      </c>
    </row>
    <row r="12" spans="1:10">
      <c r="A12" s="7" t="s">
        <v>3</v>
      </c>
      <c r="B12" s="3">
        <v>0</v>
      </c>
      <c r="C12" s="3">
        <v>0</v>
      </c>
      <c r="D12" s="3">
        <f>SUM(B12:C12)</f>
        <v>0</v>
      </c>
    </row>
    <row r="13" spans="1:10">
      <c r="A13" s="7" t="s">
        <v>2</v>
      </c>
      <c r="B13" s="2">
        <v>0</v>
      </c>
      <c r="C13" s="2">
        <v>0</v>
      </c>
      <c r="D13" s="2">
        <f>SUM(B13:C13)</f>
        <v>0</v>
      </c>
    </row>
    <row r="14" spans="1:10">
      <c r="A14" s="6"/>
      <c r="B14" s="5"/>
      <c r="C14" s="5"/>
      <c r="D14" s="5"/>
      <c r="E14" s="5"/>
      <c r="F14" s="5"/>
    </row>
    <row r="16" spans="1:10">
      <c r="A16" s="4" t="s">
        <v>57</v>
      </c>
    </row>
    <row r="17" spans="1:18">
      <c r="A17" s="7"/>
      <c r="B17" s="8" t="s">
        <v>34</v>
      </c>
      <c r="C17" s="8" t="s">
        <v>33</v>
      </c>
      <c r="D17" s="8" t="s">
        <v>32</v>
      </c>
      <c r="E17" s="8" t="s">
        <v>31</v>
      </c>
      <c r="F17" s="8" t="s">
        <v>30</v>
      </c>
      <c r="G17" s="8" t="s">
        <v>29</v>
      </c>
      <c r="H17" s="8" t="s">
        <v>1</v>
      </c>
      <c r="I17" s="8" t="s">
        <v>0</v>
      </c>
    </row>
    <row r="18" spans="1:18">
      <c r="A18" s="25" t="s">
        <v>28</v>
      </c>
      <c r="B18" s="14">
        <v>26</v>
      </c>
      <c r="C18" s="14">
        <v>2</v>
      </c>
      <c r="D18" s="14">
        <v>0</v>
      </c>
      <c r="E18" s="14">
        <v>0</v>
      </c>
      <c r="F18" s="14">
        <v>2</v>
      </c>
      <c r="G18" s="14">
        <v>1</v>
      </c>
      <c r="H18" s="14">
        <v>0</v>
      </c>
      <c r="I18" s="14">
        <f>SUM(B18:H18)</f>
        <v>31</v>
      </c>
    </row>
    <row r="19" spans="1:18">
      <c r="A19" s="26"/>
      <c r="B19" s="13">
        <f>B18/31</f>
        <v>0.83870967741935487</v>
      </c>
      <c r="C19" s="13">
        <f t="shared" ref="C19:H19" si="1">C18/31</f>
        <v>6.4516129032258063E-2</v>
      </c>
      <c r="D19" s="13">
        <f t="shared" si="1"/>
        <v>0</v>
      </c>
      <c r="E19" s="13">
        <f t="shared" si="1"/>
        <v>0</v>
      </c>
      <c r="F19" s="13">
        <f t="shared" si="1"/>
        <v>6.4516129032258063E-2</v>
      </c>
      <c r="G19" s="13">
        <f t="shared" si="1"/>
        <v>3.2258064516129031E-2</v>
      </c>
      <c r="H19" s="13">
        <f t="shared" si="1"/>
        <v>0</v>
      </c>
      <c r="I19" s="13">
        <f>SUM(B19:H19)</f>
        <v>1</v>
      </c>
    </row>
    <row r="20" spans="1:18">
      <c r="A20" s="25" t="s">
        <v>27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>SUM(B20:H20)</f>
        <v>0</v>
      </c>
    </row>
    <row r="21" spans="1:18">
      <c r="A21" s="26"/>
      <c r="B21" s="13">
        <f>B20/1</f>
        <v>0</v>
      </c>
      <c r="C21" s="13">
        <f t="shared" ref="C21:H21" si="2">C20/1</f>
        <v>0</v>
      </c>
      <c r="D21" s="13">
        <f t="shared" si="2"/>
        <v>0</v>
      </c>
      <c r="E21" s="13">
        <f t="shared" si="2"/>
        <v>0</v>
      </c>
      <c r="F21" s="13">
        <f t="shared" si="2"/>
        <v>0</v>
      </c>
      <c r="G21" s="13">
        <f t="shared" si="2"/>
        <v>0</v>
      </c>
      <c r="H21" s="13">
        <f t="shared" si="2"/>
        <v>0</v>
      </c>
      <c r="I21" s="13">
        <f>SUM(B21:H21)</f>
        <v>0</v>
      </c>
    </row>
    <row r="22" spans="1:18">
      <c r="A22" s="25" t="s">
        <v>26</v>
      </c>
      <c r="B22" s="14">
        <f t="shared" ref="B22:I22" si="3">SUM(B18+B20)</f>
        <v>26</v>
      </c>
      <c r="C22" s="14">
        <f t="shared" si="3"/>
        <v>2</v>
      </c>
      <c r="D22" s="14">
        <f t="shared" si="3"/>
        <v>0</v>
      </c>
      <c r="E22" s="14">
        <f t="shared" si="3"/>
        <v>0</v>
      </c>
      <c r="F22" s="14">
        <f t="shared" si="3"/>
        <v>2</v>
      </c>
      <c r="G22" s="14">
        <f t="shared" si="3"/>
        <v>1</v>
      </c>
      <c r="H22" s="14">
        <f t="shared" si="3"/>
        <v>0</v>
      </c>
      <c r="I22" s="14">
        <f t="shared" si="3"/>
        <v>31</v>
      </c>
    </row>
    <row r="23" spans="1:18">
      <c r="A23" s="26"/>
      <c r="B23" s="13">
        <f>B22/31</f>
        <v>0.83870967741935487</v>
      </c>
      <c r="C23" s="13">
        <f t="shared" ref="C23:H23" si="4">C22/31</f>
        <v>6.4516129032258063E-2</v>
      </c>
      <c r="D23" s="13">
        <f t="shared" si="4"/>
        <v>0</v>
      </c>
      <c r="E23" s="13">
        <f t="shared" si="4"/>
        <v>0</v>
      </c>
      <c r="F23" s="13">
        <f t="shared" si="4"/>
        <v>6.4516129032258063E-2</v>
      </c>
      <c r="G23" s="13">
        <f t="shared" si="4"/>
        <v>3.2258064516129031E-2</v>
      </c>
      <c r="H23" s="13">
        <f t="shared" si="4"/>
        <v>0</v>
      </c>
      <c r="I23" s="13">
        <f>SUM(B23:H23)</f>
        <v>1</v>
      </c>
    </row>
    <row r="24" spans="1:18">
      <c r="A24" s="6"/>
      <c r="B24" s="12"/>
      <c r="C24" s="12"/>
      <c r="D24" s="12"/>
      <c r="E24" s="12"/>
      <c r="F24" s="12"/>
      <c r="G24" s="12"/>
      <c r="H24" s="12"/>
      <c r="I24" s="12"/>
    </row>
    <row r="26" spans="1:18">
      <c r="A26" s="4" t="s">
        <v>58</v>
      </c>
    </row>
    <row r="27" spans="1:18" ht="55.2">
      <c r="A27" s="3"/>
      <c r="B27" s="10" t="s">
        <v>25</v>
      </c>
      <c r="C27" s="10" t="s">
        <v>24</v>
      </c>
      <c r="D27" s="10" t="s">
        <v>23</v>
      </c>
      <c r="E27" s="10" t="s">
        <v>22</v>
      </c>
      <c r="F27" s="10" t="s">
        <v>21</v>
      </c>
      <c r="G27" s="10" t="s">
        <v>20</v>
      </c>
      <c r="H27" s="10" t="s">
        <v>19</v>
      </c>
      <c r="I27" s="10" t="s">
        <v>18</v>
      </c>
      <c r="J27" s="10" t="s">
        <v>17</v>
      </c>
      <c r="K27" s="10" t="s">
        <v>16</v>
      </c>
      <c r="L27" s="10" t="s">
        <v>15</v>
      </c>
      <c r="M27" s="10" t="s">
        <v>14</v>
      </c>
      <c r="N27" s="10" t="s">
        <v>13</v>
      </c>
      <c r="O27" s="10" t="s">
        <v>12</v>
      </c>
      <c r="P27" s="10" t="s">
        <v>11</v>
      </c>
      <c r="Q27" s="10" t="s">
        <v>10</v>
      </c>
      <c r="R27" s="10" t="s">
        <v>9</v>
      </c>
    </row>
    <row r="28" spans="1:18">
      <c r="A28" s="7" t="s">
        <v>3</v>
      </c>
      <c r="B28" s="3">
        <v>0</v>
      </c>
      <c r="C28" s="3">
        <v>11</v>
      </c>
      <c r="D28" s="3">
        <v>1</v>
      </c>
      <c r="E28" s="3">
        <v>1</v>
      </c>
      <c r="F28" s="3">
        <v>1</v>
      </c>
      <c r="G28" s="3">
        <v>1</v>
      </c>
      <c r="H28" s="3">
        <v>0</v>
      </c>
      <c r="I28" s="3">
        <v>12</v>
      </c>
      <c r="J28" s="3">
        <v>0</v>
      </c>
      <c r="K28" s="3">
        <v>0</v>
      </c>
      <c r="L28" s="3">
        <v>2</v>
      </c>
      <c r="M28" s="3">
        <v>1</v>
      </c>
      <c r="N28" s="3">
        <v>0</v>
      </c>
      <c r="O28" s="3">
        <v>0</v>
      </c>
      <c r="P28" s="3">
        <v>1</v>
      </c>
      <c r="Q28" s="3">
        <v>0</v>
      </c>
      <c r="R28" s="3">
        <f>SUM(B28:Q28)</f>
        <v>31</v>
      </c>
    </row>
    <row r="29" spans="1:18">
      <c r="A29" s="7" t="s">
        <v>2</v>
      </c>
      <c r="B29" s="2">
        <f>B28/31</f>
        <v>0</v>
      </c>
      <c r="C29" s="2">
        <f t="shared" ref="C29:Q29" si="5">C28/31</f>
        <v>0.35483870967741937</v>
      </c>
      <c r="D29" s="2">
        <f t="shared" si="5"/>
        <v>3.2258064516129031E-2</v>
      </c>
      <c r="E29" s="2">
        <f t="shared" si="5"/>
        <v>3.2258064516129031E-2</v>
      </c>
      <c r="F29" s="2">
        <f t="shared" si="5"/>
        <v>3.2258064516129031E-2</v>
      </c>
      <c r="G29" s="2">
        <f t="shared" si="5"/>
        <v>3.2258064516129031E-2</v>
      </c>
      <c r="H29" s="2">
        <f t="shared" si="5"/>
        <v>0</v>
      </c>
      <c r="I29" s="2">
        <f t="shared" si="5"/>
        <v>0.38709677419354838</v>
      </c>
      <c r="J29" s="2">
        <f t="shared" si="5"/>
        <v>0</v>
      </c>
      <c r="K29" s="2">
        <f t="shared" si="5"/>
        <v>0</v>
      </c>
      <c r="L29" s="2">
        <f t="shared" si="5"/>
        <v>6.4516129032258063E-2</v>
      </c>
      <c r="M29" s="2">
        <f t="shared" si="5"/>
        <v>3.2258064516129031E-2</v>
      </c>
      <c r="N29" s="2">
        <f t="shared" si="5"/>
        <v>0</v>
      </c>
      <c r="O29" s="2">
        <f t="shared" si="5"/>
        <v>0</v>
      </c>
      <c r="P29" s="2">
        <f t="shared" si="5"/>
        <v>3.2258064516129031E-2</v>
      </c>
      <c r="Q29" s="2">
        <f t="shared" si="5"/>
        <v>0</v>
      </c>
      <c r="R29" s="2">
        <f>SUM(B29:Q29)</f>
        <v>0.99999999999999978</v>
      </c>
    </row>
    <row r="30" spans="1:18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2" spans="1:18">
      <c r="A32" s="4" t="s">
        <v>52</v>
      </c>
    </row>
    <row r="33" spans="1:7">
      <c r="A33" s="3"/>
      <c r="B33" s="8" t="s">
        <v>8</v>
      </c>
      <c r="C33" s="8" t="s">
        <v>7</v>
      </c>
      <c r="D33" s="8" t="s">
        <v>4</v>
      </c>
      <c r="E33" s="8" t="s">
        <v>6</v>
      </c>
      <c r="F33" s="8" t="s">
        <v>5</v>
      </c>
      <c r="G33" s="8" t="s">
        <v>0</v>
      </c>
    </row>
    <row r="34" spans="1:7">
      <c r="A34" s="7" t="s">
        <v>3</v>
      </c>
      <c r="B34" s="3">
        <v>11</v>
      </c>
      <c r="C34" s="3">
        <v>15</v>
      </c>
      <c r="D34" s="3">
        <v>5</v>
      </c>
      <c r="E34" s="3">
        <v>0</v>
      </c>
      <c r="F34" s="3">
        <v>0</v>
      </c>
      <c r="G34" s="3">
        <f>SUM(B34:F34)</f>
        <v>31</v>
      </c>
    </row>
    <row r="35" spans="1:7">
      <c r="A35" s="7" t="s">
        <v>2</v>
      </c>
      <c r="B35" s="2">
        <f>B34/31</f>
        <v>0.35483870967741937</v>
      </c>
      <c r="C35" s="2">
        <f t="shared" ref="C35:F35" si="6">C34/31</f>
        <v>0.4838709677419355</v>
      </c>
      <c r="D35" s="2">
        <f t="shared" si="6"/>
        <v>0.16129032258064516</v>
      </c>
      <c r="E35" s="2">
        <f t="shared" si="6"/>
        <v>0</v>
      </c>
      <c r="F35" s="2">
        <f t="shared" si="6"/>
        <v>0</v>
      </c>
      <c r="G35" s="2">
        <f>SUM(B35:F35)</f>
        <v>1</v>
      </c>
    </row>
  </sheetData>
  <mergeCells count="13">
    <mergeCell ref="F2:I2"/>
    <mergeCell ref="J2:J3"/>
    <mergeCell ref="A20:A21"/>
    <mergeCell ref="A2:A3"/>
    <mergeCell ref="B2:C2"/>
    <mergeCell ref="D2:D3"/>
    <mergeCell ref="E2:E3"/>
    <mergeCell ref="B6:C6"/>
    <mergeCell ref="F6:I6"/>
    <mergeCell ref="B7:C7"/>
    <mergeCell ref="F7:I7"/>
    <mergeCell ref="A18:A19"/>
    <mergeCell ref="A22:A2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9.6640625" style="1" bestFit="1" customWidth="1"/>
    <col min="3" max="16384" width="9" style="1"/>
  </cols>
  <sheetData>
    <row r="1" spans="1:10">
      <c r="A1" s="4" t="s">
        <v>62</v>
      </c>
      <c r="B1" s="22"/>
      <c r="C1" s="22"/>
    </row>
    <row r="2" spans="1:10">
      <c r="A2" s="35"/>
      <c r="B2" s="37" t="s">
        <v>47</v>
      </c>
      <c r="C2" s="37"/>
      <c r="D2" s="38" t="s">
        <v>46</v>
      </c>
      <c r="E2" s="33" t="s">
        <v>45</v>
      </c>
      <c r="F2" s="27" t="s">
        <v>1</v>
      </c>
      <c r="G2" s="29"/>
      <c r="H2" s="29"/>
      <c r="I2" s="28"/>
      <c r="J2" s="35" t="s">
        <v>0</v>
      </c>
    </row>
    <row r="3" spans="1:10">
      <c r="A3" s="36"/>
      <c r="B3" s="21" t="s">
        <v>43</v>
      </c>
      <c r="C3" s="21" t="s">
        <v>27</v>
      </c>
      <c r="D3" s="39"/>
      <c r="E3" s="34"/>
      <c r="F3" s="21" t="s">
        <v>41</v>
      </c>
      <c r="G3" s="21" t="s">
        <v>40</v>
      </c>
      <c r="H3" s="21" t="s">
        <v>39</v>
      </c>
      <c r="I3" s="21" t="s">
        <v>1</v>
      </c>
      <c r="J3" s="36"/>
    </row>
    <row r="4" spans="1:10">
      <c r="A4" s="21" t="s">
        <v>3</v>
      </c>
      <c r="B4" s="20">
        <v>80</v>
      </c>
      <c r="C4" s="20">
        <v>1</v>
      </c>
      <c r="D4" s="20">
        <v>0</v>
      </c>
      <c r="E4" s="20">
        <v>0</v>
      </c>
      <c r="F4" s="20">
        <v>0</v>
      </c>
      <c r="G4" s="20">
        <v>3</v>
      </c>
      <c r="H4" s="20">
        <v>0</v>
      </c>
      <c r="I4" s="20">
        <v>0</v>
      </c>
      <c r="J4" s="20">
        <f>SUM(B4:I4)</f>
        <v>84</v>
      </c>
    </row>
    <row r="5" spans="1:10">
      <c r="A5" s="21" t="s">
        <v>2</v>
      </c>
      <c r="B5" s="19">
        <f>B4/84</f>
        <v>0.95238095238095233</v>
      </c>
      <c r="C5" s="19">
        <f t="shared" ref="C5:I5" si="0">C4/84</f>
        <v>1.1904761904761904E-2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3.5714285714285712E-2</v>
      </c>
      <c r="H5" s="19">
        <f t="shared" si="0"/>
        <v>0</v>
      </c>
      <c r="I5" s="19">
        <f t="shared" si="0"/>
        <v>0</v>
      </c>
      <c r="J5" s="19">
        <f>SUM(B5:I5)</f>
        <v>0.99999999999999989</v>
      </c>
    </row>
    <row r="6" spans="1:10">
      <c r="A6" s="21" t="s">
        <v>3</v>
      </c>
      <c r="B6" s="27">
        <f>SUM(B4:C4)</f>
        <v>81</v>
      </c>
      <c r="C6" s="28"/>
      <c r="D6" s="20">
        <f>D4</f>
        <v>0</v>
      </c>
      <c r="E6" s="20">
        <f>E4</f>
        <v>0</v>
      </c>
      <c r="F6" s="27">
        <f>SUM(F4:I4)</f>
        <v>3</v>
      </c>
      <c r="G6" s="29"/>
      <c r="H6" s="29"/>
      <c r="I6" s="28"/>
      <c r="J6" s="20">
        <f>SUM(B6:I6)</f>
        <v>84</v>
      </c>
    </row>
    <row r="7" spans="1:10">
      <c r="A7" s="21" t="s">
        <v>2</v>
      </c>
      <c r="B7" s="30">
        <f>B6/84</f>
        <v>0.9642857142857143</v>
      </c>
      <c r="C7" s="31"/>
      <c r="D7" s="19">
        <f>D5</f>
        <v>0</v>
      </c>
      <c r="E7" s="19">
        <f>E5</f>
        <v>0</v>
      </c>
      <c r="F7" s="30">
        <f>F6/84</f>
        <v>3.5714285714285712E-2</v>
      </c>
      <c r="G7" s="32"/>
      <c r="H7" s="32"/>
      <c r="I7" s="31"/>
      <c r="J7" s="19">
        <f>SUM(B7:I7)</f>
        <v>1</v>
      </c>
    </row>
    <row r="8" spans="1:10">
      <c r="A8" s="18"/>
      <c r="B8" s="17"/>
      <c r="C8" s="16"/>
      <c r="D8" s="15"/>
      <c r="E8" s="15"/>
      <c r="F8" s="17"/>
      <c r="G8" s="16"/>
      <c r="H8" s="16"/>
      <c r="I8" s="16"/>
      <c r="J8" s="15"/>
    </row>
    <row r="9" spans="1:10">
      <c r="F9" s="1" t="s">
        <v>38</v>
      </c>
    </row>
    <row r="10" spans="1:10">
      <c r="A10" s="4" t="s">
        <v>49</v>
      </c>
    </row>
    <row r="11" spans="1:10">
      <c r="A11" s="11"/>
      <c r="B11" s="21" t="s">
        <v>37</v>
      </c>
      <c r="C11" s="21" t="s">
        <v>36</v>
      </c>
      <c r="D11" s="21" t="s">
        <v>0</v>
      </c>
    </row>
    <row r="12" spans="1:10">
      <c r="A12" s="9" t="s">
        <v>3</v>
      </c>
      <c r="B12" s="3">
        <v>0</v>
      </c>
      <c r="C12" s="3">
        <v>0</v>
      </c>
      <c r="D12" s="3">
        <f>SUM(B12:C12)</f>
        <v>0</v>
      </c>
    </row>
    <row r="13" spans="1:10">
      <c r="A13" s="9" t="s">
        <v>2</v>
      </c>
      <c r="B13" s="2">
        <v>0</v>
      </c>
      <c r="C13" s="2">
        <v>0</v>
      </c>
      <c r="D13" s="2">
        <f>SUM(B13:C13)</f>
        <v>0</v>
      </c>
    </row>
    <row r="14" spans="1:10">
      <c r="A14" s="6"/>
      <c r="B14" s="5"/>
      <c r="C14" s="5"/>
      <c r="D14" s="5"/>
      <c r="E14" s="5"/>
      <c r="F14" s="5"/>
    </row>
    <row r="16" spans="1:10">
      <c r="A16" s="4" t="s">
        <v>54</v>
      </c>
    </row>
    <row r="17" spans="1:18">
      <c r="A17" s="9"/>
      <c r="B17" s="21" t="s">
        <v>34</v>
      </c>
      <c r="C17" s="21" t="s">
        <v>33</v>
      </c>
      <c r="D17" s="21" t="s">
        <v>32</v>
      </c>
      <c r="E17" s="21" t="s">
        <v>31</v>
      </c>
      <c r="F17" s="21" t="s">
        <v>30</v>
      </c>
      <c r="G17" s="21" t="s">
        <v>29</v>
      </c>
      <c r="H17" s="21" t="s">
        <v>1</v>
      </c>
      <c r="I17" s="21" t="s">
        <v>0</v>
      </c>
    </row>
    <row r="18" spans="1:18">
      <c r="A18" s="25" t="s">
        <v>28</v>
      </c>
      <c r="B18" s="14">
        <v>76</v>
      </c>
      <c r="C18" s="14">
        <v>3</v>
      </c>
      <c r="D18" s="14">
        <v>0</v>
      </c>
      <c r="E18" s="14">
        <v>0</v>
      </c>
      <c r="F18" s="14">
        <v>1</v>
      </c>
      <c r="G18" s="14">
        <v>0</v>
      </c>
      <c r="H18" s="14">
        <v>0</v>
      </c>
      <c r="I18" s="14">
        <f>SUM(B18:H18)</f>
        <v>80</v>
      </c>
    </row>
    <row r="19" spans="1:18">
      <c r="A19" s="26"/>
      <c r="B19" s="13">
        <f>B18/80</f>
        <v>0.95</v>
      </c>
      <c r="C19" s="13">
        <f t="shared" ref="C19:H19" si="1">C18/80</f>
        <v>3.7499999999999999E-2</v>
      </c>
      <c r="D19" s="13">
        <f t="shared" si="1"/>
        <v>0</v>
      </c>
      <c r="E19" s="13">
        <f t="shared" si="1"/>
        <v>0</v>
      </c>
      <c r="F19" s="13">
        <f t="shared" si="1"/>
        <v>1.2500000000000001E-2</v>
      </c>
      <c r="G19" s="13">
        <f t="shared" si="1"/>
        <v>0</v>
      </c>
      <c r="H19" s="13">
        <f t="shared" si="1"/>
        <v>0</v>
      </c>
      <c r="I19" s="13">
        <f>SUM(B19:H19)</f>
        <v>0.99999999999999989</v>
      </c>
    </row>
    <row r="20" spans="1:18">
      <c r="A20" s="25" t="s">
        <v>27</v>
      </c>
      <c r="B20" s="14">
        <v>1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>SUM(B20:H20)</f>
        <v>1</v>
      </c>
    </row>
    <row r="21" spans="1:18">
      <c r="A21" s="26"/>
      <c r="B21" s="13">
        <f>B20/1</f>
        <v>1</v>
      </c>
      <c r="C21" s="13">
        <f t="shared" ref="C21:H21" si="2">C20/1</f>
        <v>0</v>
      </c>
      <c r="D21" s="13">
        <f t="shared" si="2"/>
        <v>0</v>
      </c>
      <c r="E21" s="13">
        <f t="shared" si="2"/>
        <v>0</v>
      </c>
      <c r="F21" s="13">
        <f t="shared" si="2"/>
        <v>0</v>
      </c>
      <c r="G21" s="13">
        <f t="shared" si="2"/>
        <v>0</v>
      </c>
      <c r="H21" s="13">
        <f t="shared" si="2"/>
        <v>0</v>
      </c>
      <c r="I21" s="13">
        <f>SUM(B21:H21)</f>
        <v>1</v>
      </c>
    </row>
    <row r="22" spans="1:18">
      <c r="A22" s="25" t="s">
        <v>0</v>
      </c>
      <c r="B22" s="14">
        <f t="shared" ref="B22:I22" si="3">SUM(B18+B20)</f>
        <v>77</v>
      </c>
      <c r="C22" s="14">
        <f t="shared" si="3"/>
        <v>3</v>
      </c>
      <c r="D22" s="14">
        <f t="shared" si="3"/>
        <v>0</v>
      </c>
      <c r="E22" s="14">
        <f t="shared" si="3"/>
        <v>0</v>
      </c>
      <c r="F22" s="14">
        <f t="shared" si="3"/>
        <v>1</v>
      </c>
      <c r="G22" s="14">
        <f t="shared" si="3"/>
        <v>0</v>
      </c>
      <c r="H22" s="14">
        <f t="shared" si="3"/>
        <v>0</v>
      </c>
      <c r="I22" s="14">
        <f t="shared" si="3"/>
        <v>81</v>
      </c>
    </row>
    <row r="23" spans="1:18">
      <c r="A23" s="26"/>
      <c r="B23" s="13">
        <f>B22/81</f>
        <v>0.95061728395061729</v>
      </c>
      <c r="C23" s="13">
        <f t="shared" ref="C23:H23" si="4">C22/81</f>
        <v>3.7037037037037035E-2</v>
      </c>
      <c r="D23" s="13">
        <f t="shared" si="4"/>
        <v>0</v>
      </c>
      <c r="E23" s="13">
        <f t="shared" si="4"/>
        <v>0</v>
      </c>
      <c r="F23" s="13">
        <f t="shared" si="4"/>
        <v>1.2345679012345678E-2</v>
      </c>
      <c r="G23" s="13">
        <f t="shared" si="4"/>
        <v>0</v>
      </c>
      <c r="H23" s="13">
        <f t="shared" si="4"/>
        <v>0</v>
      </c>
      <c r="I23" s="13">
        <f>SUM(B23:H23)</f>
        <v>1</v>
      </c>
    </row>
    <row r="24" spans="1:18">
      <c r="A24" s="6"/>
      <c r="B24" s="12"/>
      <c r="C24" s="12"/>
      <c r="D24" s="12"/>
      <c r="E24" s="12"/>
      <c r="F24" s="12"/>
      <c r="G24" s="12"/>
      <c r="H24" s="12"/>
      <c r="I24" s="12"/>
    </row>
    <row r="26" spans="1:18">
      <c r="A26" s="4" t="s">
        <v>63</v>
      </c>
    </row>
    <row r="27" spans="1:18" ht="55.2">
      <c r="A27" s="3"/>
      <c r="B27" s="10" t="s">
        <v>25</v>
      </c>
      <c r="C27" s="10" t="s">
        <v>24</v>
      </c>
      <c r="D27" s="10" t="s">
        <v>23</v>
      </c>
      <c r="E27" s="10" t="s">
        <v>22</v>
      </c>
      <c r="F27" s="10" t="s">
        <v>21</v>
      </c>
      <c r="G27" s="10" t="s">
        <v>20</v>
      </c>
      <c r="H27" s="10" t="s">
        <v>19</v>
      </c>
      <c r="I27" s="10" t="s">
        <v>18</v>
      </c>
      <c r="J27" s="10" t="s">
        <v>17</v>
      </c>
      <c r="K27" s="10" t="s">
        <v>16</v>
      </c>
      <c r="L27" s="10" t="s">
        <v>15</v>
      </c>
      <c r="M27" s="10" t="s">
        <v>14</v>
      </c>
      <c r="N27" s="10" t="s">
        <v>13</v>
      </c>
      <c r="O27" s="10" t="s">
        <v>12</v>
      </c>
      <c r="P27" s="10" t="s">
        <v>11</v>
      </c>
      <c r="Q27" s="10" t="s">
        <v>10</v>
      </c>
      <c r="R27" s="10" t="s">
        <v>0</v>
      </c>
    </row>
    <row r="28" spans="1:18">
      <c r="A28" s="9" t="s">
        <v>3</v>
      </c>
      <c r="B28" s="3">
        <v>0</v>
      </c>
      <c r="C28" s="3">
        <v>8</v>
      </c>
      <c r="D28" s="3">
        <v>45</v>
      </c>
      <c r="E28" s="3">
        <v>2</v>
      </c>
      <c r="F28" s="3">
        <v>0</v>
      </c>
      <c r="G28" s="3">
        <v>1</v>
      </c>
      <c r="H28" s="3">
        <v>0</v>
      </c>
      <c r="I28" s="3">
        <v>3</v>
      </c>
      <c r="J28" s="3">
        <v>0</v>
      </c>
      <c r="K28" s="3">
        <v>1</v>
      </c>
      <c r="L28" s="3">
        <v>6</v>
      </c>
      <c r="M28" s="3">
        <v>1</v>
      </c>
      <c r="N28" s="3">
        <v>3</v>
      </c>
      <c r="O28" s="3">
        <v>2</v>
      </c>
      <c r="P28" s="3">
        <v>9</v>
      </c>
      <c r="Q28" s="3">
        <v>0</v>
      </c>
      <c r="R28" s="3">
        <f>SUM(B28:Q28)</f>
        <v>81</v>
      </c>
    </row>
    <row r="29" spans="1:18">
      <c r="A29" s="9" t="s">
        <v>2</v>
      </c>
      <c r="B29" s="2">
        <f>B28/81</f>
        <v>0</v>
      </c>
      <c r="C29" s="2">
        <f t="shared" ref="C29:Q29" si="5">C28/81</f>
        <v>9.8765432098765427E-2</v>
      </c>
      <c r="D29" s="2">
        <f t="shared" si="5"/>
        <v>0.55555555555555558</v>
      </c>
      <c r="E29" s="2">
        <f t="shared" si="5"/>
        <v>2.4691358024691357E-2</v>
      </c>
      <c r="F29" s="2">
        <f t="shared" si="5"/>
        <v>0</v>
      </c>
      <c r="G29" s="2">
        <f t="shared" si="5"/>
        <v>1.2345679012345678E-2</v>
      </c>
      <c r="H29" s="2">
        <f t="shared" si="5"/>
        <v>0</v>
      </c>
      <c r="I29" s="2">
        <f t="shared" si="5"/>
        <v>3.7037037037037035E-2</v>
      </c>
      <c r="J29" s="2">
        <f t="shared" si="5"/>
        <v>0</v>
      </c>
      <c r="K29" s="2">
        <f t="shared" si="5"/>
        <v>1.2345679012345678E-2</v>
      </c>
      <c r="L29" s="2">
        <f t="shared" si="5"/>
        <v>7.407407407407407E-2</v>
      </c>
      <c r="M29" s="2">
        <f t="shared" si="5"/>
        <v>1.2345679012345678E-2</v>
      </c>
      <c r="N29" s="2">
        <f t="shared" si="5"/>
        <v>3.7037037037037035E-2</v>
      </c>
      <c r="O29" s="2">
        <f t="shared" si="5"/>
        <v>2.4691358024691357E-2</v>
      </c>
      <c r="P29" s="2">
        <f t="shared" si="5"/>
        <v>0.1111111111111111</v>
      </c>
      <c r="Q29" s="2">
        <f t="shared" si="5"/>
        <v>0</v>
      </c>
      <c r="R29" s="2">
        <f>SUM(B29:Q29)</f>
        <v>0.99999999999999978</v>
      </c>
    </row>
    <row r="30" spans="1:18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2" spans="1:18">
      <c r="A32" s="4" t="s">
        <v>61</v>
      </c>
    </row>
    <row r="33" spans="1:7">
      <c r="A33" s="3"/>
      <c r="B33" s="21" t="s">
        <v>8</v>
      </c>
      <c r="C33" s="21" t="s">
        <v>7</v>
      </c>
      <c r="D33" s="21" t="s">
        <v>4</v>
      </c>
      <c r="E33" s="21" t="s">
        <v>6</v>
      </c>
      <c r="F33" s="21" t="s">
        <v>5</v>
      </c>
      <c r="G33" s="21" t="s">
        <v>0</v>
      </c>
    </row>
    <row r="34" spans="1:7">
      <c r="A34" s="9" t="s">
        <v>3</v>
      </c>
      <c r="B34" s="3">
        <v>2</v>
      </c>
      <c r="C34" s="3">
        <v>63</v>
      </c>
      <c r="D34" s="3">
        <v>15</v>
      </c>
      <c r="E34" s="3">
        <v>0</v>
      </c>
      <c r="F34" s="3">
        <v>1</v>
      </c>
      <c r="G34" s="3">
        <f>SUM(B34:F34)</f>
        <v>81</v>
      </c>
    </row>
    <row r="35" spans="1:7">
      <c r="A35" s="9" t="s">
        <v>2</v>
      </c>
      <c r="B35" s="2">
        <f>B34/81</f>
        <v>2.4691358024691357E-2</v>
      </c>
      <c r="C35" s="2">
        <f t="shared" ref="C35:F35" si="6">C34/81</f>
        <v>0.77777777777777779</v>
      </c>
      <c r="D35" s="2">
        <f t="shared" si="6"/>
        <v>0.18518518518518517</v>
      </c>
      <c r="E35" s="2">
        <f t="shared" si="6"/>
        <v>0</v>
      </c>
      <c r="F35" s="2">
        <f t="shared" si="6"/>
        <v>1.2345679012345678E-2</v>
      </c>
      <c r="G35" s="2">
        <f>SUM(B35:F35)</f>
        <v>1</v>
      </c>
    </row>
  </sheetData>
  <mergeCells count="13">
    <mergeCell ref="A22:A23"/>
    <mergeCell ref="F2:I2"/>
    <mergeCell ref="J2:J3"/>
    <mergeCell ref="A20:A21"/>
    <mergeCell ref="A2:A3"/>
    <mergeCell ref="B2:C2"/>
    <mergeCell ref="D2:D3"/>
    <mergeCell ref="E2:E3"/>
    <mergeCell ref="B6:C6"/>
    <mergeCell ref="F6:I6"/>
    <mergeCell ref="B7:C7"/>
    <mergeCell ref="F7:I7"/>
    <mergeCell ref="A18:A19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9.6640625" style="1" bestFit="1" customWidth="1"/>
    <col min="3" max="16384" width="9" style="1"/>
  </cols>
  <sheetData>
    <row r="1" spans="1:10">
      <c r="A1" s="4" t="s">
        <v>56</v>
      </c>
      <c r="B1" s="22"/>
      <c r="C1" s="22"/>
    </row>
    <row r="2" spans="1:10">
      <c r="A2" s="35"/>
      <c r="B2" s="37" t="s">
        <v>47</v>
      </c>
      <c r="C2" s="37"/>
      <c r="D2" s="38" t="s">
        <v>46</v>
      </c>
      <c r="E2" s="33" t="s">
        <v>45</v>
      </c>
      <c r="F2" s="27" t="s">
        <v>1</v>
      </c>
      <c r="G2" s="29"/>
      <c r="H2" s="29"/>
      <c r="I2" s="28"/>
      <c r="J2" s="35" t="s">
        <v>0</v>
      </c>
    </row>
    <row r="3" spans="1:10">
      <c r="A3" s="36"/>
      <c r="B3" s="21" t="s">
        <v>43</v>
      </c>
      <c r="C3" s="21" t="s">
        <v>27</v>
      </c>
      <c r="D3" s="39"/>
      <c r="E3" s="34"/>
      <c r="F3" s="21" t="s">
        <v>41</v>
      </c>
      <c r="G3" s="21" t="s">
        <v>40</v>
      </c>
      <c r="H3" s="21" t="s">
        <v>39</v>
      </c>
      <c r="I3" s="21" t="s">
        <v>1</v>
      </c>
      <c r="J3" s="36"/>
    </row>
    <row r="4" spans="1:10">
      <c r="A4" s="21" t="s">
        <v>3</v>
      </c>
      <c r="B4" s="20">
        <v>84</v>
      </c>
      <c r="C4" s="20">
        <v>1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1</v>
      </c>
      <c r="J4" s="20">
        <f>SUM(B4:I4)</f>
        <v>86</v>
      </c>
    </row>
    <row r="5" spans="1:10">
      <c r="A5" s="21" t="s">
        <v>2</v>
      </c>
      <c r="B5" s="19">
        <f>B4/86</f>
        <v>0.97674418604651159</v>
      </c>
      <c r="C5" s="19">
        <f t="shared" ref="C5:I5" si="0">C4/86</f>
        <v>1.1627906976744186E-2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1.1627906976744186E-2</v>
      </c>
      <c r="J5" s="19">
        <f>SUM(B5:I5)</f>
        <v>1</v>
      </c>
    </row>
    <row r="6" spans="1:10">
      <c r="A6" s="21" t="s">
        <v>3</v>
      </c>
      <c r="B6" s="27">
        <f>SUM(B4:C4)</f>
        <v>85</v>
      </c>
      <c r="C6" s="28"/>
      <c r="D6" s="20">
        <f>D4</f>
        <v>0</v>
      </c>
      <c r="E6" s="20">
        <f>E4</f>
        <v>0</v>
      </c>
      <c r="F6" s="27">
        <f>SUM(F4:I4)</f>
        <v>1</v>
      </c>
      <c r="G6" s="29"/>
      <c r="H6" s="29"/>
      <c r="I6" s="28"/>
      <c r="J6" s="20">
        <f>SUM(B6:I6)</f>
        <v>86</v>
      </c>
    </row>
    <row r="7" spans="1:10">
      <c r="A7" s="21" t="s">
        <v>2</v>
      </c>
      <c r="B7" s="30">
        <f>B6/86</f>
        <v>0.98837209302325579</v>
      </c>
      <c r="C7" s="31"/>
      <c r="D7" s="19">
        <f>D5</f>
        <v>0</v>
      </c>
      <c r="E7" s="19">
        <f>E5</f>
        <v>0</v>
      </c>
      <c r="F7" s="30">
        <f>F6/86</f>
        <v>1.1627906976744186E-2</v>
      </c>
      <c r="G7" s="32"/>
      <c r="H7" s="32"/>
      <c r="I7" s="31"/>
      <c r="J7" s="19">
        <f>SUM(B7:I7)</f>
        <v>1</v>
      </c>
    </row>
    <row r="8" spans="1:10">
      <c r="A8" s="18"/>
      <c r="B8" s="17"/>
      <c r="C8" s="16"/>
      <c r="D8" s="15"/>
      <c r="E8" s="15"/>
      <c r="F8" s="17"/>
      <c r="G8" s="16"/>
      <c r="H8" s="16"/>
      <c r="I8" s="16"/>
      <c r="J8" s="15"/>
    </row>
    <row r="9" spans="1:10">
      <c r="F9" s="1" t="s">
        <v>38</v>
      </c>
    </row>
    <row r="10" spans="1:10">
      <c r="A10" s="4" t="s">
        <v>53</v>
      </c>
    </row>
    <row r="11" spans="1:10">
      <c r="A11" s="11"/>
      <c r="B11" s="21" t="s">
        <v>37</v>
      </c>
      <c r="C11" s="21" t="s">
        <v>36</v>
      </c>
      <c r="D11" s="21" t="s">
        <v>0</v>
      </c>
    </row>
    <row r="12" spans="1:10">
      <c r="A12" s="9" t="s">
        <v>3</v>
      </c>
      <c r="B12" s="3">
        <v>0</v>
      </c>
      <c r="C12" s="3">
        <v>0</v>
      </c>
      <c r="D12" s="3">
        <f>SUM(B12:C12)</f>
        <v>0</v>
      </c>
    </row>
    <row r="13" spans="1:10">
      <c r="A13" s="9" t="s">
        <v>2</v>
      </c>
      <c r="B13" s="2">
        <v>0</v>
      </c>
      <c r="C13" s="2">
        <v>0</v>
      </c>
      <c r="D13" s="2">
        <f>SUM(B13:C13)</f>
        <v>0</v>
      </c>
    </row>
    <row r="14" spans="1:10">
      <c r="A14" s="6"/>
      <c r="B14" s="5"/>
      <c r="C14" s="5"/>
      <c r="D14" s="5"/>
      <c r="E14" s="5"/>
      <c r="F14" s="5"/>
    </row>
    <row r="16" spans="1:10">
      <c r="A16" s="4" t="s">
        <v>64</v>
      </c>
    </row>
    <row r="17" spans="1:18">
      <c r="A17" s="9"/>
      <c r="B17" s="21" t="s">
        <v>34</v>
      </c>
      <c r="C17" s="21" t="s">
        <v>33</v>
      </c>
      <c r="D17" s="21" t="s">
        <v>32</v>
      </c>
      <c r="E17" s="21" t="s">
        <v>31</v>
      </c>
      <c r="F17" s="21" t="s">
        <v>30</v>
      </c>
      <c r="G17" s="21" t="s">
        <v>29</v>
      </c>
      <c r="H17" s="21" t="s">
        <v>1</v>
      </c>
      <c r="I17" s="21" t="s">
        <v>0</v>
      </c>
    </row>
    <row r="18" spans="1:18">
      <c r="A18" s="25" t="s">
        <v>28</v>
      </c>
      <c r="B18" s="14">
        <v>58</v>
      </c>
      <c r="C18" s="14">
        <v>9</v>
      </c>
      <c r="D18" s="14">
        <v>4</v>
      </c>
      <c r="E18" s="14">
        <v>3</v>
      </c>
      <c r="F18" s="14">
        <v>6</v>
      </c>
      <c r="G18" s="14">
        <v>2</v>
      </c>
      <c r="H18" s="14">
        <v>2</v>
      </c>
      <c r="I18" s="14">
        <f>SUM(B18:H18)</f>
        <v>84</v>
      </c>
    </row>
    <row r="19" spans="1:18">
      <c r="A19" s="26"/>
      <c r="B19" s="13">
        <f>B18/84</f>
        <v>0.69047619047619047</v>
      </c>
      <c r="C19" s="13">
        <f t="shared" ref="C19:H19" si="1">C18/84</f>
        <v>0.10714285714285714</v>
      </c>
      <c r="D19" s="13">
        <f t="shared" si="1"/>
        <v>4.7619047619047616E-2</v>
      </c>
      <c r="E19" s="13">
        <f t="shared" si="1"/>
        <v>3.5714285714285712E-2</v>
      </c>
      <c r="F19" s="13">
        <f t="shared" si="1"/>
        <v>7.1428571428571425E-2</v>
      </c>
      <c r="G19" s="13">
        <f t="shared" si="1"/>
        <v>2.3809523809523808E-2</v>
      </c>
      <c r="H19" s="13">
        <f t="shared" si="1"/>
        <v>2.3809523809523808E-2</v>
      </c>
      <c r="I19" s="13">
        <f>SUM(B19:H19)</f>
        <v>0.99999999999999989</v>
      </c>
    </row>
    <row r="20" spans="1:18">
      <c r="A20" s="25" t="s">
        <v>27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1</v>
      </c>
      <c r="I20" s="14">
        <f>SUM(B20:H20)</f>
        <v>1</v>
      </c>
    </row>
    <row r="21" spans="1:18">
      <c r="A21" s="26"/>
      <c r="B21" s="13">
        <f>B20/1</f>
        <v>0</v>
      </c>
      <c r="C21" s="13">
        <f t="shared" ref="C21:H21" si="2">C20/1</f>
        <v>0</v>
      </c>
      <c r="D21" s="13">
        <f t="shared" si="2"/>
        <v>0</v>
      </c>
      <c r="E21" s="13">
        <f t="shared" si="2"/>
        <v>0</v>
      </c>
      <c r="F21" s="13">
        <f t="shared" si="2"/>
        <v>0</v>
      </c>
      <c r="G21" s="13">
        <f t="shared" si="2"/>
        <v>0</v>
      </c>
      <c r="H21" s="13">
        <f t="shared" si="2"/>
        <v>1</v>
      </c>
      <c r="I21" s="13">
        <f>SUM(B21:H21)</f>
        <v>1</v>
      </c>
    </row>
    <row r="22" spans="1:18">
      <c r="A22" s="25" t="s">
        <v>0</v>
      </c>
      <c r="B22" s="14">
        <f t="shared" ref="B22:I22" si="3">SUM(B18+B20)</f>
        <v>58</v>
      </c>
      <c r="C22" s="14">
        <f t="shared" si="3"/>
        <v>9</v>
      </c>
      <c r="D22" s="14">
        <f t="shared" si="3"/>
        <v>4</v>
      </c>
      <c r="E22" s="14">
        <f t="shared" si="3"/>
        <v>3</v>
      </c>
      <c r="F22" s="14">
        <f t="shared" si="3"/>
        <v>6</v>
      </c>
      <c r="G22" s="14">
        <f t="shared" si="3"/>
        <v>2</v>
      </c>
      <c r="H22" s="14">
        <f t="shared" si="3"/>
        <v>3</v>
      </c>
      <c r="I22" s="14">
        <f t="shared" si="3"/>
        <v>85</v>
      </c>
    </row>
    <row r="23" spans="1:18">
      <c r="A23" s="26"/>
      <c r="B23" s="13">
        <f>B22/85</f>
        <v>0.68235294117647061</v>
      </c>
      <c r="C23" s="13">
        <f t="shared" ref="C23:H23" si="4">C22/85</f>
        <v>0.10588235294117647</v>
      </c>
      <c r="D23" s="13">
        <f t="shared" si="4"/>
        <v>4.7058823529411764E-2</v>
      </c>
      <c r="E23" s="13">
        <f t="shared" si="4"/>
        <v>3.5294117647058823E-2</v>
      </c>
      <c r="F23" s="13">
        <f t="shared" si="4"/>
        <v>7.0588235294117646E-2</v>
      </c>
      <c r="G23" s="13">
        <f t="shared" si="4"/>
        <v>2.3529411764705882E-2</v>
      </c>
      <c r="H23" s="13">
        <f t="shared" si="4"/>
        <v>3.5294117647058823E-2</v>
      </c>
      <c r="I23" s="13">
        <f>SUM(B23:H23)</f>
        <v>0.99999999999999989</v>
      </c>
    </row>
    <row r="24" spans="1:18">
      <c r="A24" s="6"/>
      <c r="B24" s="12"/>
      <c r="C24" s="12"/>
      <c r="D24" s="12"/>
      <c r="E24" s="12"/>
      <c r="F24" s="12"/>
      <c r="G24" s="12"/>
      <c r="H24" s="12"/>
      <c r="I24" s="12"/>
    </row>
    <row r="26" spans="1:18">
      <c r="A26" s="4" t="s">
        <v>65</v>
      </c>
    </row>
    <row r="27" spans="1:18" ht="55.2">
      <c r="A27" s="3"/>
      <c r="B27" s="10" t="s">
        <v>25</v>
      </c>
      <c r="C27" s="10" t="s">
        <v>24</v>
      </c>
      <c r="D27" s="10" t="s">
        <v>23</v>
      </c>
      <c r="E27" s="10" t="s">
        <v>22</v>
      </c>
      <c r="F27" s="10" t="s">
        <v>21</v>
      </c>
      <c r="G27" s="10" t="s">
        <v>20</v>
      </c>
      <c r="H27" s="10" t="s">
        <v>19</v>
      </c>
      <c r="I27" s="10" t="s">
        <v>18</v>
      </c>
      <c r="J27" s="10" t="s">
        <v>17</v>
      </c>
      <c r="K27" s="10" t="s">
        <v>16</v>
      </c>
      <c r="L27" s="10" t="s">
        <v>15</v>
      </c>
      <c r="M27" s="10" t="s">
        <v>14</v>
      </c>
      <c r="N27" s="10" t="s">
        <v>13</v>
      </c>
      <c r="O27" s="10" t="s">
        <v>12</v>
      </c>
      <c r="P27" s="10" t="s">
        <v>11</v>
      </c>
      <c r="Q27" s="10" t="s">
        <v>10</v>
      </c>
      <c r="R27" s="10" t="s">
        <v>0</v>
      </c>
    </row>
    <row r="28" spans="1:18">
      <c r="A28" s="9" t="s">
        <v>3</v>
      </c>
      <c r="B28" s="3">
        <v>60</v>
      </c>
      <c r="C28" s="3">
        <v>0</v>
      </c>
      <c r="D28" s="3">
        <v>1</v>
      </c>
      <c r="E28" s="3">
        <v>2</v>
      </c>
      <c r="F28" s="3">
        <v>0</v>
      </c>
      <c r="G28" s="3">
        <v>3</v>
      </c>
      <c r="H28" s="3">
        <v>0</v>
      </c>
      <c r="I28" s="3">
        <v>0</v>
      </c>
      <c r="J28" s="3">
        <v>5</v>
      </c>
      <c r="K28" s="3">
        <v>1</v>
      </c>
      <c r="L28" s="3">
        <v>0</v>
      </c>
      <c r="M28" s="3">
        <v>5</v>
      </c>
      <c r="N28" s="3">
        <v>5</v>
      </c>
      <c r="O28" s="3">
        <v>0</v>
      </c>
      <c r="P28" s="3">
        <v>2</v>
      </c>
      <c r="Q28" s="3">
        <v>1</v>
      </c>
      <c r="R28" s="3">
        <f>SUM(B28:Q28)</f>
        <v>85</v>
      </c>
    </row>
    <row r="29" spans="1:18">
      <c r="A29" s="9" t="s">
        <v>2</v>
      </c>
      <c r="B29" s="2">
        <f>B28/85</f>
        <v>0.70588235294117652</v>
      </c>
      <c r="C29" s="2">
        <f t="shared" ref="C29:Q29" si="5">C28/85</f>
        <v>0</v>
      </c>
      <c r="D29" s="2">
        <f t="shared" si="5"/>
        <v>1.1764705882352941E-2</v>
      </c>
      <c r="E29" s="2">
        <f t="shared" si="5"/>
        <v>2.3529411764705882E-2</v>
      </c>
      <c r="F29" s="2">
        <f t="shared" si="5"/>
        <v>0</v>
      </c>
      <c r="G29" s="2">
        <f t="shared" si="5"/>
        <v>3.5294117647058823E-2</v>
      </c>
      <c r="H29" s="2">
        <f t="shared" si="5"/>
        <v>0</v>
      </c>
      <c r="I29" s="2">
        <f t="shared" si="5"/>
        <v>0</v>
      </c>
      <c r="J29" s="2">
        <f t="shared" si="5"/>
        <v>5.8823529411764705E-2</v>
      </c>
      <c r="K29" s="2">
        <f t="shared" si="5"/>
        <v>1.1764705882352941E-2</v>
      </c>
      <c r="L29" s="2">
        <f t="shared" si="5"/>
        <v>0</v>
      </c>
      <c r="M29" s="2">
        <f t="shared" si="5"/>
        <v>5.8823529411764705E-2</v>
      </c>
      <c r="N29" s="2">
        <f t="shared" si="5"/>
        <v>5.8823529411764705E-2</v>
      </c>
      <c r="O29" s="2">
        <f t="shared" si="5"/>
        <v>0</v>
      </c>
      <c r="P29" s="2">
        <f t="shared" si="5"/>
        <v>2.3529411764705882E-2</v>
      </c>
      <c r="Q29" s="2">
        <f t="shared" si="5"/>
        <v>1.1764705882352941E-2</v>
      </c>
      <c r="R29" s="2">
        <f>SUM(B29:Q29)</f>
        <v>1</v>
      </c>
    </row>
    <row r="30" spans="1:18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2" spans="1:18">
      <c r="A32" s="4" t="s">
        <v>61</v>
      </c>
    </row>
    <row r="33" spans="1:7">
      <c r="A33" s="3"/>
      <c r="B33" s="21" t="s">
        <v>8</v>
      </c>
      <c r="C33" s="21" t="s">
        <v>7</v>
      </c>
      <c r="D33" s="21" t="s">
        <v>4</v>
      </c>
      <c r="E33" s="21" t="s">
        <v>6</v>
      </c>
      <c r="F33" s="21" t="s">
        <v>5</v>
      </c>
      <c r="G33" s="21" t="s">
        <v>0</v>
      </c>
    </row>
    <row r="34" spans="1:7">
      <c r="A34" s="9" t="s">
        <v>3</v>
      </c>
      <c r="B34" s="3">
        <v>50</v>
      </c>
      <c r="C34" s="3">
        <v>26</v>
      </c>
      <c r="D34" s="3">
        <v>9</v>
      </c>
      <c r="E34" s="3">
        <v>0</v>
      </c>
      <c r="F34" s="3">
        <v>0</v>
      </c>
      <c r="G34" s="3">
        <f>SUM(B34:F34)</f>
        <v>85</v>
      </c>
    </row>
    <row r="35" spans="1:7">
      <c r="A35" s="9" t="s">
        <v>2</v>
      </c>
      <c r="B35" s="2">
        <f>B34/85</f>
        <v>0.58823529411764708</v>
      </c>
      <c r="C35" s="2">
        <f t="shared" ref="C35:F35" si="6">C34/85</f>
        <v>0.30588235294117649</v>
      </c>
      <c r="D35" s="2">
        <f t="shared" si="6"/>
        <v>0.10588235294117647</v>
      </c>
      <c r="E35" s="2">
        <f t="shared" si="6"/>
        <v>0</v>
      </c>
      <c r="F35" s="2">
        <f t="shared" si="6"/>
        <v>0</v>
      </c>
      <c r="G35" s="2">
        <f>SUM(B35:F35)</f>
        <v>1</v>
      </c>
    </row>
  </sheetData>
  <mergeCells count="13">
    <mergeCell ref="A22:A23"/>
    <mergeCell ref="F2:I2"/>
    <mergeCell ref="J2:J3"/>
    <mergeCell ref="A20:A21"/>
    <mergeCell ref="A2:A3"/>
    <mergeCell ref="B2:C2"/>
    <mergeCell ref="D2:D3"/>
    <mergeCell ref="E2:E3"/>
    <mergeCell ref="B6:C6"/>
    <mergeCell ref="F6:I6"/>
    <mergeCell ref="B7:C7"/>
    <mergeCell ref="F7:I7"/>
    <mergeCell ref="A18:A19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9.6640625" style="1" bestFit="1" customWidth="1"/>
    <col min="3" max="16384" width="9" style="1"/>
  </cols>
  <sheetData>
    <row r="1" spans="1:10">
      <c r="A1" s="4" t="s">
        <v>56</v>
      </c>
      <c r="B1" s="22"/>
      <c r="C1" s="22"/>
    </row>
    <row r="2" spans="1:10">
      <c r="A2" s="35"/>
      <c r="B2" s="37" t="s">
        <v>47</v>
      </c>
      <c r="C2" s="37"/>
      <c r="D2" s="38" t="s">
        <v>46</v>
      </c>
      <c r="E2" s="33" t="s">
        <v>45</v>
      </c>
      <c r="F2" s="27" t="s">
        <v>1</v>
      </c>
      <c r="G2" s="29"/>
      <c r="H2" s="29"/>
      <c r="I2" s="28"/>
      <c r="J2" s="35" t="s">
        <v>0</v>
      </c>
    </row>
    <row r="3" spans="1:10">
      <c r="A3" s="36"/>
      <c r="B3" s="24" t="s">
        <v>43</v>
      </c>
      <c r="C3" s="24" t="s">
        <v>27</v>
      </c>
      <c r="D3" s="39"/>
      <c r="E3" s="34"/>
      <c r="F3" s="24" t="s">
        <v>41</v>
      </c>
      <c r="G3" s="24" t="s">
        <v>40</v>
      </c>
      <c r="H3" s="24" t="s">
        <v>39</v>
      </c>
      <c r="I3" s="24" t="s">
        <v>1</v>
      </c>
      <c r="J3" s="36"/>
    </row>
    <row r="4" spans="1:10">
      <c r="A4" s="24" t="s">
        <v>3</v>
      </c>
      <c r="B4" s="20">
        <v>45</v>
      </c>
      <c r="C4" s="20">
        <v>0</v>
      </c>
      <c r="D4" s="20">
        <v>0</v>
      </c>
      <c r="E4" s="20">
        <v>0</v>
      </c>
      <c r="F4" s="20">
        <v>0</v>
      </c>
      <c r="G4" s="20">
        <v>1</v>
      </c>
      <c r="H4" s="20">
        <v>0</v>
      </c>
      <c r="I4" s="20">
        <v>0</v>
      </c>
      <c r="J4" s="20">
        <f>SUM(B4:I4)</f>
        <v>46</v>
      </c>
    </row>
    <row r="5" spans="1:10">
      <c r="A5" s="24" t="s">
        <v>2</v>
      </c>
      <c r="B5" s="19">
        <f>B4/46</f>
        <v>0.97826086956521741</v>
      </c>
      <c r="C5" s="19">
        <f t="shared" ref="C5:I5" si="0">C4/46</f>
        <v>0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2.1739130434782608E-2</v>
      </c>
      <c r="H5" s="19">
        <f t="shared" si="0"/>
        <v>0</v>
      </c>
      <c r="I5" s="19">
        <f t="shared" si="0"/>
        <v>0</v>
      </c>
      <c r="J5" s="19">
        <f>SUM(B5:I5)</f>
        <v>1</v>
      </c>
    </row>
    <row r="6" spans="1:10">
      <c r="A6" s="24" t="s">
        <v>3</v>
      </c>
      <c r="B6" s="27">
        <f>SUM(B4:C4)</f>
        <v>45</v>
      </c>
      <c r="C6" s="28"/>
      <c r="D6" s="20">
        <f>D4</f>
        <v>0</v>
      </c>
      <c r="E6" s="20">
        <f>E4</f>
        <v>0</v>
      </c>
      <c r="F6" s="27">
        <f>SUM(F4:I4)</f>
        <v>1</v>
      </c>
      <c r="G6" s="29"/>
      <c r="H6" s="29"/>
      <c r="I6" s="28"/>
      <c r="J6" s="20">
        <f>SUM(B6:I6)</f>
        <v>46</v>
      </c>
    </row>
    <row r="7" spans="1:10">
      <c r="A7" s="24" t="s">
        <v>2</v>
      </c>
      <c r="B7" s="30">
        <f>B6/46</f>
        <v>0.97826086956521741</v>
      </c>
      <c r="C7" s="31"/>
      <c r="D7" s="19">
        <f>D5</f>
        <v>0</v>
      </c>
      <c r="E7" s="19">
        <f>E5</f>
        <v>0</v>
      </c>
      <c r="F7" s="30">
        <f>F6/46</f>
        <v>2.1739130434782608E-2</v>
      </c>
      <c r="G7" s="32"/>
      <c r="H7" s="32"/>
      <c r="I7" s="31"/>
      <c r="J7" s="19">
        <f>SUM(B7:I7)</f>
        <v>1</v>
      </c>
    </row>
    <row r="8" spans="1:10">
      <c r="A8" s="18"/>
      <c r="B8" s="17"/>
      <c r="C8" s="16"/>
      <c r="D8" s="15"/>
      <c r="E8" s="15"/>
      <c r="F8" s="17"/>
      <c r="G8" s="16"/>
      <c r="H8" s="16"/>
      <c r="I8" s="16"/>
      <c r="J8" s="15"/>
    </row>
    <row r="9" spans="1:10">
      <c r="F9" s="1" t="s">
        <v>38</v>
      </c>
    </row>
    <row r="10" spans="1:10">
      <c r="A10" s="4" t="s">
        <v>49</v>
      </c>
    </row>
    <row r="11" spans="1:10">
      <c r="A11" s="11"/>
      <c r="B11" s="24" t="s">
        <v>37</v>
      </c>
      <c r="C11" s="24" t="s">
        <v>36</v>
      </c>
      <c r="D11" s="24" t="s">
        <v>0</v>
      </c>
    </row>
    <row r="12" spans="1:10">
      <c r="A12" s="23" t="s">
        <v>3</v>
      </c>
      <c r="B12" s="3">
        <v>0</v>
      </c>
      <c r="C12" s="3">
        <v>0</v>
      </c>
      <c r="D12" s="3">
        <f>SUM(B12:C12)</f>
        <v>0</v>
      </c>
    </row>
    <row r="13" spans="1:10">
      <c r="A13" s="23" t="s">
        <v>2</v>
      </c>
      <c r="B13" s="2">
        <v>0</v>
      </c>
      <c r="C13" s="2">
        <v>0</v>
      </c>
      <c r="D13" s="2">
        <f>SUM(B13:C13)</f>
        <v>0</v>
      </c>
    </row>
    <row r="14" spans="1:10">
      <c r="A14" s="6"/>
      <c r="B14" s="5"/>
      <c r="C14" s="5"/>
      <c r="D14" s="5"/>
      <c r="E14" s="5"/>
      <c r="F14" s="5"/>
    </row>
    <row r="16" spans="1:10">
      <c r="A16" s="4" t="s">
        <v>54</v>
      </c>
    </row>
    <row r="17" spans="1:18">
      <c r="A17" s="23"/>
      <c r="B17" s="24" t="s">
        <v>34</v>
      </c>
      <c r="C17" s="24" t="s">
        <v>33</v>
      </c>
      <c r="D17" s="24" t="s">
        <v>32</v>
      </c>
      <c r="E17" s="24" t="s">
        <v>31</v>
      </c>
      <c r="F17" s="24" t="s">
        <v>30</v>
      </c>
      <c r="G17" s="24" t="s">
        <v>29</v>
      </c>
      <c r="H17" s="24" t="s">
        <v>1</v>
      </c>
      <c r="I17" s="24" t="s">
        <v>0</v>
      </c>
    </row>
    <row r="18" spans="1:18">
      <c r="A18" s="25" t="s">
        <v>28</v>
      </c>
      <c r="B18" s="14">
        <v>44</v>
      </c>
      <c r="C18" s="14">
        <v>0</v>
      </c>
      <c r="D18" s="14">
        <v>1</v>
      </c>
      <c r="E18" s="14">
        <v>0</v>
      </c>
      <c r="F18" s="14">
        <v>0</v>
      </c>
      <c r="G18" s="14">
        <v>0</v>
      </c>
      <c r="H18" s="14">
        <v>0</v>
      </c>
      <c r="I18" s="14">
        <f>SUM(B18:H18)</f>
        <v>45</v>
      </c>
    </row>
    <row r="19" spans="1:18">
      <c r="A19" s="26"/>
      <c r="B19" s="13">
        <f>B18/45</f>
        <v>0.97777777777777775</v>
      </c>
      <c r="C19" s="13">
        <f t="shared" ref="C19:H19" si="1">C18/45</f>
        <v>0</v>
      </c>
      <c r="D19" s="13">
        <f t="shared" si="1"/>
        <v>2.2222222222222223E-2</v>
      </c>
      <c r="E19" s="13">
        <f t="shared" si="1"/>
        <v>0</v>
      </c>
      <c r="F19" s="13">
        <f t="shared" si="1"/>
        <v>0</v>
      </c>
      <c r="G19" s="13">
        <f t="shared" si="1"/>
        <v>0</v>
      </c>
      <c r="H19" s="13">
        <f t="shared" si="1"/>
        <v>0</v>
      </c>
      <c r="I19" s="13">
        <f>SUM(B19:H19)</f>
        <v>1</v>
      </c>
    </row>
    <row r="20" spans="1:18">
      <c r="A20" s="25" t="s">
        <v>27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>SUM(B20:H20)</f>
        <v>0</v>
      </c>
    </row>
    <row r="21" spans="1:18">
      <c r="A21" s="26"/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f>SUM(B21:H21)</f>
        <v>0</v>
      </c>
    </row>
    <row r="22" spans="1:18">
      <c r="A22" s="25" t="s">
        <v>0</v>
      </c>
      <c r="B22" s="14">
        <f t="shared" ref="B22:I22" si="2">SUM(B18+B20)</f>
        <v>44</v>
      </c>
      <c r="C22" s="14">
        <f t="shared" si="2"/>
        <v>0</v>
      </c>
      <c r="D22" s="14">
        <f t="shared" si="2"/>
        <v>1</v>
      </c>
      <c r="E22" s="14">
        <f t="shared" si="2"/>
        <v>0</v>
      </c>
      <c r="F22" s="14">
        <f t="shared" si="2"/>
        <v>0</v>
      </c>
      <c r="G22" s="14">
        <f t="shared" si="2"/>
        <v>0</v>
      </c>
      <c r="H22" s="14">
        <f t="shared" si="2"/>
        <v>0</v>
      </c>
      <c r="I22" s="14">
        <f t="shared" si="2"/>
        <v>45</v>
      </c>
    </row>
    <row r="23" spans="1:18">
      <c r="A23" s="26"/>
      <c r="B23" s="13">
        <f>B22/45</f>
        <v>0.97777777777777775</v>
      </c>
      <c r="C23" s="13">
        <f t="shared" ref="C23:H23" si="3">C22/45</f>
        <v>0</v>
      </c>
      <c r="D23" s="13">
        <f t="shared" si="3"/>
        <v>2.2222222222222223E-2</v>
      </c>
      <c r="E23" s="13">
        <f t="shared" si="3"/>
        <v>0</v>
      </c>
      <c r="F23" s="13">
        <f t="shared" si="3"/>
        <v>0</v>
      </c>
      <c r="G23" s="13">
        <f t="shared" si="3"/>
        <v>0</v>
      </c>
      <c r="H23" s="13">
        <f t="shared" si="3"/>
        <v>0</v>
      </c>
      <c r="I23" s="13">
        <f>SUM(B23:H23)</f>
        <v>1</v>
      </c>
    </row>
    <row r="24" spans="1:18">
      <c r="A24" s="6"/>
      <c r="B24" s="12"/>
      <c r="C24" s="12"/>
      <c r="D24" s="12"/>
      <c r="E24" s="12"/>
      <c r="F24" s="12"/>
      <c r="G24" s="12"/>
      <c r="H24" s="12"/>
      <c r="I24" s="12"/>
    </row>
    <row r="26" spans="1:18">
      <c r="A26" s="4" t="s">
        <v>51</v>
      </c>
    </row>
    <row r="27" spans="1:18" ht="55.2">
      <c r="A27" s="3"/>
      <c r="B27" s="10" t="s">
        <v>25</v>
      </c>
      <c r="C27" s="10" t="s">
        <v>24</v>
      </c>
      <c r="D27" s="10" t="s">
        <v>23</v>
      </c>
      <c r="E27" s="10" t="s">
        <v>22</v>
      </c>
      <c r="F27" s="10" t="s">
        <v>21</v>
      </c>
      <c r="G27" s="10" t="s">
        <v>20</v>
      </c>
      <c r="H27" s="10" t="s">
        <v>19</v>
      </c>
      <c r="I27" s="10" t="s">
        <v>18</v>
      </c>
      <c r="J27" s="10" t="s">
        <v>17</v>
      </c>
      <c r="K27" s="10" t="s">
        <v>16</v>
      </c>
      <c r="L27" s="10" t="s">
        <v>15</v>
      </c>
      <c r="M27" s="10" t="s">
        <v>14</v>
      </c>
      <c r="N27" s="10" t="s">
        <v>13</v>
      </c>
      <c r="O27" s="10" t="s">
        <v>12</v>
      </c>
      <c r="P27" s="10" t="s">
        <v>11</v>
      </c>
      <c r="Q27" s="10" t="s">
        <v>10</v>
      </c>
      <c r="R27" s="10" t="s">
        <v>0</v>
      </c>
    </row>
    <row r="28" spans="1:18">
      <c r="A28" s="23" t="s">
        <v>3</v>
      </c>
      <c r="B28" s="3">
        <v>3</v>
      </c>
      <c r="C28" s="3">
        <v>35</v>
      </c>
      <c r="D28" s="3">
        <v>5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f>SUM(B28:Q28)</f>
        <v>45</v>
      </c>
    </row>
    <row r="29" spans="1:18">
      <c r="A29" s="23" t="s">
        <v>2</v>
      </c>
      <c r="B29" s="2">
        <f>B28/45</f>
        <v>6.6666666666666666E-2</v>
      </c>
      <c r="C29" s="2">
        <f t="shared" ref="C29:Q29" si="4">C28/45</f>
        <v>0.77777777777777779</v>
      </c>
      <c r="D29" s="2">
        <f t="shared" si="4"/>
        <v>0.1111111111111111</v>
      </c>
      <c r="E29" s="2">
        <f t="shared" si="4"/>
        <v>0</v>
      </c>
      <c r="F29" s="2">
        <f t="shared" si="4"/>
        <v>0</v>
      </c>
      <c r="G29" s="2">
        <f t="shared" si="4"/>
        <v>0</v>
      </c>
      <c r="H29" s="2">
        <f t="shared" si="4"/>
        <v>0</v>
      </c>
      <c r="I29" s="2">
        <f t="shared" si="4"/>
        <v>0</v>
      </c>
      <c r="J29" s="2">
        <f t="shared" si="4"/>
        <v>2.2222222222222223E-2</v>
      </c>
      <c r="K29" s="2">
        <f t="shared" si="4"/>
        <v>0</v>
      </c>
      <c r="L29" s="2">
        <f t="shared" si="4"/>
        <v>0</v>
      </c>
      <c r="M29" s="2">
        <f t="shared" si="4"/>
        <v>0</v>
      </c>
      <c r="N29" s="2">
        <f t="shared" si="4"/>
        <v>2.2222222222222223E-2</v>
      </c>
      <c r="O29" s="2">
        <f t="shared" si="4"/>
        <v>0</v>
      </c>
      <c r="P29" s="2">
        <f t="shared" si="4"/>
        <v>0</v>
      </c>
      <c r="Q29" s="2">
        <f t="shared" si="4"/>
        <v>0</v>
      </c>
      <c r="R29" s="2">
        <f>SUM(B29:Q29)</f>
        <v>1</v>
      </c>
    </row>
    <row r="30" spans="1:18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2" spans="1:18">
      <c r="A32" s="4" t="s">
        <v>52</v>
      </c>
    </row>
    <row r="33" spans="1:7">
      <c r="A33" s="3"/>
      <c r="B33" s="24" t="s">
        <v>8</v>
      </c>
      <c r="C33" s="24" t="s">
        <v>7</v>
      </c>
      <c r="D33" s="24" t="s">
        <v>4</v>
      </c>
      <c r="E33" s="24" t="s">
        <v>6</v>
      </c>
      <c r="F33" s="24" t="s">
        <v>5</v>
      </c>
      <c r="G33" s="24" t="s">
        <v>0</v>
      </c>
    </row>
    <row r="34" spans="1:7">
      <c r="A34" s="23" t="s">
        <v>3</v>
      </c>
      <c r="B34" s="3">
        <v>13</v>
      </c>
      <c r="C34" s="3">
        <v>28</v>
      </c>
      <c r="D34" s="3">
        <v>2</v>
      </c>
      <c r="E34" s="3">
        <v>2</v>
      </c>
      <c r="F34" s="3">
        <v>0</v>
      </c>
      <c r="G34" s="3">
        <f>SUM(B34:F34)</f>
        <v>45</v>
      </c>
    </row>
    <row r="35" spans="1:7">
      <c r="A35" s="23" t="s">
        <v>2</v>
      </c>
      <c r="B35" s="2">
        <f>B34/45</f>
        <v>0.28888888888888886</v>
      </c>
      <c r="C35" s="2">
        <f t="shared" ref="C35:F35" si="5">C34/45</f>
        <v>0.62222222222222223</v>
      </c>
      <c r="D35" s="2">
        <f t="shared" si="5"/>
        <v>4.4444444444444446E-2</v>
      </c>
      <c r="E35" s="2">
        <f t="shared" si="5"/>
        <v>4.4444444444444446E-2</v>
      </c>
      <c r="F35" s="2">
        <f t="shared" si="5"/>
        <v>0</v>
      </c>
      <c r="G35" s="2">
        <f>SUM(B35:F35)</f>
        <v>0.99999999999999989</v>
      </c>
    </row>
  </sheetData>
  <mergeCells count="13">
    <mergeCell ref="F2:I2"/>
    <mergeCell ref="J2:J3"/>
    <mergeCell ref="A20:A21"/>
    <mergeCell ref="A2:A3"/>
    <mergeCell ref="B2:C2"/>
    <mergeCell ref="D2:D3"/>
    <mergeCell ref="E2:E3"/>
    <mergeCell ref="B6:C6"/>
    <mergeCell ref="F6:I6"/>
    <mergeCell ref="B7:C7"/>
    <mergeCell ref="F7:I7"/>
    <mergeCell ref="A18:A19"/>
    <mergeCell ref="A22:A2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總表</vt:lpstr>
      <vt:lpstr>碩士</vt:lpstr>
      <vt:lpstr>學士</vt:lpstr>
      <vt:lpstr>電子系</vt:lpstr>
      <vt:lpstr>電機系(所)</vt:lpstr>
      <vt:lpstr>資訊糸</vt:lpstr>
      <vt:lpstr>機械系(所)</vt:lpstr>
      <vt:lpstr>營空系(所)</vt:lpstr>
      <vt:lpstr>能空系</vt:lpstr>
      <vt:lpstr>環工系</vt:lpstr>
      <vt:lpstr>工管系(所)</vt:lpstr>
      <vt:lpstr>企管系</vt:lpstr>
      <vt:lpstr>資管系</vt:lpstr>
      <vt:lpstr>行流系</vt:lpstr>
      <vt:lpstr>觀光系</vt:lpstr>
      <vt:lpstr>休管系</vt:lpstr>
      <vt:lpstr>應英系</vt:lpstr>
      <vt:lpstr>餐旅系</vt:lpstr>
      <vt:lpstr>數媒系</vt:lpstr>
      <vt:lpstr>室設系</vt:lpstr>
      <vt:lpstr>創設系</vt:lpstr>
    </vt:vector>
  </TitlesOfParts>
  <Company>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user</cp:lastModifiedBy>
  <dcterms:created xsi:type="dcterms:W3CDTF">2022-01-29T13:44:51Z</dcterms:created>
  <dcterms:modified xsi:type="dcterms:W3CDTF">2022-04-15T03:29:03Z</dcterms:modified>
</cp:coreProperties>
</file>